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/>
  <xr:revisionPtr revIDLastSave="0" documentId="13_ncr:8001_{47A86F60-C914-4704-9059-2B11C97A791A}" xr6:coauthVersionLast="47" xr6:coauthVersionMax="47" xr10:uidLastSave="{00000000-0000-0000-0000-000000000000}"/>
  <bookViews>
    <workbookView xWindow="-120" yWindow="-120" windowWidth="29040" windowHeight="15840" xr2:uid="{CDD4A35A-BBCA-4EA7-A084-F2D52DAF15AF}"/>
  </bookViews>
  <sheets>
    <sheet name="Bsp 10 JA Angabe" sheetId="5" r:id="rId1"/>
    <sheet name="Bsp 10 JA Anlagenspiegel" sheetId="6" r:id="rId2"/>
    <sheet name="Bsp 11 Kore Angabe" sheetId="1" r:id="rId3"/>
    <sheet name="Bsp 12 Planungsrechnung Angabe" sheetId="2" r:id="rId4"/>
    <sheet name="Bsp 13 Inv_Fin Angabe" sheetId="3" r:id="rId5"/>
    <sheet name="Bsp 14 U.ensbewertg Angabe" sheetId="4" r:id="rId6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6" l="1"/>
  <c r="I20" i="6"/>
  <c r="H20" i="6"/>
  <c r="L20" i="6" s="1"/>
  <c r="F20" i="6"/>
  <c r="E20" i="6"/>
  <c r="D20" i="6"/>
  <c r="H19" i="6"/>
  <c r="L19" i="6" s="1"/>
  <c r="G19" i="6"/>
  <c r="M19" i="6" s="1"/>
  <c r="H18" i="6"/>
  <c r="L18" i="6" s="1"/>
  <c r="G18" i="6"/>
  <c r="G20" i="6" s="1"/>
  <c r="M20" i="6" s="1"/>
  <c r="K16" i="6"/>
  <c r="J16" i="6"/>
  <c r="I16" i="6"/>
  <c r="F16" i="6"/>
  <c r="E16" i="6"/>
  <c r="D16" i="6"/>
  <c r="D21" i="6" s="1"/>
  <c r="H15" i="6"/>
  <c r="L15" i="6" s="1"/>
  <c r="G15" i="6"/>
  <c r="M15" i="6" s="1"/>
  <c r="M14" i="6"/>
  <c r="H14" i="6"/>
  <c r="L14" i="6" s="1"/>
  <c r="G14" i="6"/>
  <c r="M13" i="6"/>
  <c r="H13" i="6"/>
  <c r="L13" i="6" s="1"/>
  <c r="G13" i="6"/>
  <c r="H12" i="6"/>
  <c r="H16" i="6" s="1"/>
  <c r="L16" i="6" s="1"/>
  <c r="G12" i="6"/>
  <c r="M12" i="6" s="1"/>
  <c r="K9" i="6"/>
  <c r="K21" i="6" s="1"/>
  <c r="J9" i="6"/>
  <c r="I9" i="6"/>
  <c r="I21" i="6" s="1"/>
  <c r="H9" i="6"/>
  <c r="L9" i="6" s="1"/>
  <c r="G9" i="6"/>
  <c r="F9" i="6"/>
  <c r="F21" i="6" s="1"/>
  <c r="E9" i="6"/>
  <c r="E21" i="6" s="1"/>
  <c r="D9" i="6"/>
  <c r="H8" i="6"/>
  <c r="L8" i="6" s="1"/>
  <c r="G8" i="6"/>
  <c r="M8" i="6" s="1"/>
  <c r="H7" i="6"/>
  <c r="L7" i="6" s="1"/>
  <c r="G7" i="6"/>
  <c r="M7" i="6" s="1"/>
  <c r="G84" i="5"/>
  <c r="H76" i="5"/>
  <c r="H84" i="5" s="1"/>
  <c r="G76" i="5"/>
  <c r="H74" i="5"/>
  <c r="G74" i="5"/>
  <c r="H41" i="5"/>
  <c r="I40" i="5"/>
  <c r="H40" i="5"/>
  <c r="H39" i="5"/>
  <c r="I38" i="5"/>
  <c r="I39" i="5" s="1"/>
  <c r="H36" i="5"/>
  <c r="I35" i="5"/>
  <c r="I36" i="5" s="1"/>
  <c r="H33" i="5"/>
  <c r="I32" i="5"/>
  <c r="I33" i="5" s="1"/>
  <c r="H30" i="5"/>
  <c r="I29" i="5"/>
  <c r="E28" i="5"/>
  <c r="D28" i="5"/>
  <c r="E27" i="5"/>
  <c r="I25" i="5"/>
  <c r="H25" i="5"/>
  <c r="E25" i="5"/>
  <c r="E23" i="5"/>
  <c r="E19" i="5"/>
  <c r="D19" i="5"/>
  <c r="D34" i="5" s="1"/>
  <c r="I18" i="5"/>
  <c r="H18" i="5"/>
  <c r="E12" i="5"/>
  <c r="D12" i="5"/>
  <c r="B50" i="4"/>
  <c r="B49" i="4"/>
  <c r="I22" i="4"/>
  <c r="H22" i="4"/>
  <c r="G22" i="4"/>
  <c r="I19" i="4"/>
  <c r="H19" i="4"/>
  <c r="G19" i="4"/>
  <c r="I12" i="4"/>
  <c r="I41" i="5" l="1"/>
  <c r="H42" i="5"/>
  <c r="D45" i="5"/>
  <c r="H45" i="5"/>
  <c r="I45" i="5"/>
  <c r="G85" i="5"/>
  <c r="G87" i="5" s="1"/>
  <c r="G90" i="5" s="1"/>
  <c r="H85" i="5"/>
  <c r="H87" i="5" s="1"/>
  <c r="H90" i="5" s="1"/>
  <c r="E34" i="5"/>
  <c r="E45" i="5" s="1"/>
  <c r="L21" i="6"/>
  <c r="H21" i="6"/>
  <c r="L12" i="6"/>
  <c r="J19" i="6"/>
  <c r="J20" i="6" s="1"/>
  <c r="J21" i="6" s="1"/>
  <c r="G16" i="6"/>
  <c r="M16" i="6" s="1"/>
  <c r="M18" i="6"/>
  <c r="M9" i="6"/>
  <c r="I30" i="5"/>
  <c r="I42" i="5" s="1"/>
  <c r="G21" i="6" l="1"/>
  <c r="M21" i="6" s="1"/>
  <c r="G19" i="2" l="1"/>
  <c r="D11" i="2"/>
  <c r="D19" i="2" s="1"/>
</calcChain>
</file>

<file path=xl/sharedStrings.xml><?xml version="1.0" encoding="utf-8"?>
<sst xmlns="http://schemas.openxmlformats.org/spreadsheetml/2006/main" count="411" uniqueCount="343">
  <si>
    <t>Zutatengemeinkosten Pistazien</t>
  </si>
  <si>
    <t>€</t>
  </si>
  <si>
    <t>Fertigungsgemeinkosten Backstube</t>
  </si>
  <si>
    <t>Mh</t>
  </si>
  <si>
    <t>Maschinenstunden</t>
  </si>
  <si>
    <t>Fertigungsgemeinkosten Veredelung</t>
  </si>
  <si>
    <t>Gesellen-Arbeitszeit in Minuten</t>
  </si>
  <si>
    <t>Verwaltungs- und Vertriebsgemeinkosten</t>
  </si>
  <si>
    <t>Ausbringungsmenge Süßwaren</t>
  </si>
  <si>
    <t>Dubai-Tafel</t>
  </si>
  <si>
    <t>(wie bisher)</t>
  </si>
  <si>
    <t>Dubai-Croissant</t>
  </si>
  <si>
    <t>Dubai-Pralinen-Box</t>
  </si>
  <si>
    <t>Einsatz Pistazien (in €)</t>
  </si>
  <si>
    <t>Aufgabenstellung:</t>
  </si>
  <si>
    <t>Bezugsgröße</t>
  </si>
  <si>
    <t>Minuten</t>
  </si>
  <si>
    <t xml:space="preserve">     Dubai-Tafel</t>
  </si>
  <si>
    <t xml:space="preserve">     Dubai-Croissant</t>
  </si>
  <si>
    <t xml:space="preserve">     Dubai-Pralinen-Box</t>
  </si>
  <si>
    <t>Nettoerlös (in €)</t>
  </si>
  <si>
    <t>2. Treffen Sie die Produktentscheidung auf Basis einer Kostenträgerrechnung zu Einzelkosten, zu Teilkosten sowie zu Vollkosten.</t>
  </si>
  <si>
    <t xml:space="preserve">     die Produktentscheidung stattdessen auf Vollkostenbasis getroffen wird? </t>
  </si>
  <si>
    <t>1. Ermitteln Sie die Zuschlags- und Verrechnungssätze zu Vollkosten sowie zu variablen Kosten.</t>
  </si>
  <si>
    <t>nächsten Jahr entscheiden. Folgende kommen dabei in Frage:</t>
  </si>
  <si>
    <t xml:space="preserve">Dabei muss sie sich aufgrund der technischen Gegebenheiten in der Backstube für die Herstellung eines einzigen Dubai-Schokolade-Produkts im  </t>
  </si>
  <si>
    <t xml:space="preserve">     abgenommen.</t>
  </si>
  <si>
    <t>Aufgabenstellung 1:</t>
  </si>
  <si>
    <t>Aufgabenstellung 2:</t>
  </si>
  <si>
    <t>Aufgabenstellung 3:</t>
  </si>
  <si>
    <t>Stück</t>
  </si>
  <si>
    <t>Min</t>
  </si>
  <si>
    <r>
      <t xml:space="preserve">Die österreichische </t>
    </r>
    <r>
      <rPr>
        <i/>
        <sz val="11"/>
        <color theme="1"/>
        <rFont val="Calibri"/>
        <family val="2"/>
      </rPr>
      <t>Naschkatzen-OG</t>
    </r>
    <r>
      <rPr>
        <sz val="11"/>
        <color theme="1"/>
        <rFont val="Calibri"/>
        <family val="2"/>
      </rPr>
      <t xml:space="preserve"> stellt die besten </t>
    </r>
    <r>
      <rPr>
        <i/>
        <sz val="11"/>
        <color theme="1"/>
        <rFont val="Calibri"/>
        <family val="2"/>
      </rPr>
      <t>Dubai-Schokolade-Tafeln</t>
    </r>
    <r>
      <rPr>
        <sz val="11"/>
        <color theme="1"/>
        <rFont val="Calibri"/>
        <family val="2"/>
      </rPr>
      <t xml:space="preserve"> in ganz Österreich her.</t>
    </r>
  </si>
  <si>
    <t xml:space="preserve">Das liegt vor allem an der vorzüglichen Qualität der Pistazien; dafür wird einer kleinen italienischen Genossenschaft deren gesamte Jahresernte </t>
  </si>
  <si>
    <r>
      <t xml:space="preserve">Nachdem die </t>
    </r>
    <r>
      <rPr>
        <i/>
        <sz val="11"/>
        <color theme="1"/>
        <rFont val="Calibri"/>
        <family val="2"/>
      </rPr>
      <t>Naschkatzen-OG</t>
    </r>
    <r>
      <rPr>
        <sz val="11"/>
        <color theme="1"/>
        <rFont val="Calibri"/>
        <family val="2"/>
      </rPr>
      <t xml:space="preserve"> an ihrem hohen Qualitätsanspruch jedenfalls festhalten will, kommt keine andere Bezugsquelle in Frage, obwohl</t>
    </r>
  </si>
  <si>
    <t xml:space="preserve">     die Nachfrage die damit herstellbaren Stück deutlich übersteigt.</t>
  </si>
  <si>
    <t>Bezugspreis Pistazien</t>
  </si>
  <si>
    <t xml:space="preserve">3. Um welchen Betrag sinkt das Betriebsergebnis, wenn anstelle einer betriebswirtschaftlich optimalen Entscheidungsfindung </t>
  </si>
  <si>
    <t>pro Stück</t>
  </si>
  <si>
    <r>
      <t xml:space="preserve">Für die einzelnen in Frage kommenden Produkte geht die </t>
    </r>
    <r>
      <rPr>
        <i/>
        <sz val="11"/>
        <color theme="1"/>
        <rFont val="Calibri"/>
        <family val="2"/>
      </rPr>
      <t>Naschkatzen-OG</t>
    </r>
    <r>
      <rPr>
        <sz val="11"/>
        <color theme="1"/>
        <rFont val="Calibri"/>
        <family val="2"/>
      </rPr>
      <t xml:space="preserve"> von folgender Kalkulation aus:</t>
    </r>
  </si>
  <si>
    <r>
      <t xml:space="preserve">Aufgrund der langjährigen Erfahrung  geht die </t>
    </r>
    <r>
      <rPr>
        <i/>
        <sz val="11"/>
        <color theme="1"/>
        <rFont val="Calibri"/>
        <family val="2"/>
      </rPr>
      <t>Naschkatzen-OG</t>
    </r>
    <r>
      <rPr>
        <sz val="11"/>
        <color theme="1"/>
        <rFont val="Calibri"/>
        <family val="2"/>
      </rPr>
      <t xml:space="preserve"> von folgender Kostenstruktur aus: </t>
    </r>
  </si>
  <si>
    <t>variabel</t>
  </si>
  <si>
    <t>fix</t>
  </si>
  <si>
    <t>(25 Punkte)</t>
  </si>
  <si>
    <t>Die Bilanz als Grundlage der Vorbereitung für die Budgetierung des Geschäftsjahrs X2 zeigt folgendes Bild (Bilanzstichtag 31.12.):</t>
  </si>
  <si>
    <t>Anlagevermögen</t>
  </si>
  <si>
    <t>Eigenkapital</t>
  </si>
  <si>
    <t>Grund &amp; Boden</t>
  </si>
  <si>
    <t>Bilanz zum 01.01.X2 (in T€)</t>
  </si>
  <si>
    <t>Sachanlagen</t>
  </si>
  <si>
    <t>Rückstellungen</t>
  </si>
  <si>
    <t>sonstige kurzfristige Rückstellungen</t>
  </si>
  <si>
    <t>Umlaufvermögen</t>
  </si>
  <si>
    <t>Verbindlichkeiten</t>
  </si>
  <si>
    <t>kumulierte Abschreibung</t>
  </si>
  <si>
    <t>Fertigungsmaterial</t>
  </si>
  <si>
    <t>Bankkontokorrent (kurzfristig)</t>
  </si>
  <si>
    <t>sonstige kurzfristige Forderungen</t>
  </si>
  <si>
    <t>Fertigerzeugnisse*</t>
  </si>
  <si>
    <t>Bankkredit (langfristig)</t>
  </si>
  <si>
    <t>Kassa/Bank</t>
  </si>
  <si>
    <t>Forderungen aus L+L (20 % USt)</t>
  </si>
  <si>
    <t>Verbindlichkeiten aus L+L (20 % USt)</t>
  </si>
  <si>
    <t>* Die Fertigerzeugnisse sind zu variablen Standardherstellungskosten des Jahres X1 bewertet.</t>
  </si>
  <si>
    <t>Planungsprämissen für das Jahr X2:</t>
  </si>
  <si>
    <t>Jahre</t>
  </si>
  <si>
    <t>Im Jänner X2 sind Zusatzanschaffungen (mit derselben durchschnittlichen Nutzungsdauer) geplant;</t>
  </si>
  <si>
    <t>deren voraussichtliche Anschaffungskosten betragen:</t>
  </si>
  <si>
    <t>T€</t>
  </si>
  <si>
    <t>Das Fertigungsmaterial unterliegt einem USt-Satz iHv:</t>
  </si>
  <si>
    <t>%</t>
  </si>
  <si>
    <t>Anfangs- und Endbestand der produzierten Kaffeemaschinen werden jeweils zu variablen Standardherstellungskosten bewertet.</t>
  </si>
  <si>
    <t xml:space="preserve">     Anfangsbestand angenommen.</t>
  </si>
  <si>
    <t xml:space="preserve">     um folgenden Faktor auszugehen:</t>
  </si>
  <si>
    <t>auf Basis des Endbestands) von:</t>
  </si>
  <si>
    <t>Das bereits finalisierte Leistungsbudget für X2 zeigt Umsatzerlöse iHv:</t>
  </si>
  <si>
    <t>Der Stand der Position Kassa/Bank sowie des Bankkontokorrents wird (vorbehaltlich der folgenden Ausführungen)</t>
  </si>
  <si>
    <t>am Ende jeder Planungsperiode prinzipiell konstant mit dem gleichen Betrag geplant.</t>
  </si>
  <si>
    <t>Ein sich laut Finanzplan danach ergebender Finanzmittelüberschuss soll primär zur Erhöhung des Bestands an liquiden</t>
  </si>
  <si>
    <t>Mitteln (Position Kassa/Bank) verwendet werden. Sobald das Working Capital zum 31.12.X2 allerdings folgenden Betrag</t>
  </si>
  <si>
    <t xml:space="preserve">erreicht, soll der übersteigende Teil des  geplanten Finanzmittelüberschusses zur vorzeitigen Tilgung des </t>
  </si>
  <si>
    <t>langfristigen Bankkredits verwendet werden.</t>
  </si>
  <si>
    <r>
      <t xml:space="preserve">Die </t>
    </r>
    <r>
      <rPr>
        <i/>
        <sz val="11"/>
        <color rgb="FF000000"/>
        <rFont val="Calibri"/>
        <family val="2"/>
      </rPr>
      <t>Kaffeebohne-GmbH</t>
    </r>
    <r>
      <rPr>
        <sz val="11"/>
        <color rgb="FF000000"/>
        <rFont val="Calibri"/>
        <family val="2"/>
      </rPr>
      <t xml:space="preserve"> produziert hochwertige Siebträger-Kaffeemaschinen. </t>
    </r>
  </si>
  <si>
    <r>
      <rPr>
        <b/>
        <sz val="11"/>
        <color rgb="FF000000"/>
        <rFont val="Calibri"/>
        <family val="2"/>
      </rPr>
      <t>Sachanlagevermögen</t>
    </r>
    <r>
      <rPr>
        <sz val="11"/>
        <color rgb="FF000000"/>
        <rFont val="Calibri"/>
        <family val="2"/>
      </rPr>
      <t xml:space="preserve">: </t>
    </r>
  </si>
  <si>
    <r>
      <t xml:space="preserve">voraussichtlicher Einkauf von </t>
    </r>
    <r>
      <rPr>
        <b/>
        <sz val="11"/>
        <color rgb="FF000000"/>
        <rFont val="Calibri"/>
        <family val="2"/>
      </rPr>
      <t xml:space="preserve">Fertigungsmaterial </t>
    </r>
    <r>
      <rPr>
        <sz val="11"/>
        <color rgb="FF000000"/>
        <rFont val="Calibri"/>
        <family val="2"/>
      </rPr>
      <t>(netto) in X2:</t>
    </r>
  </si>
  <si>
    <r>
      <t xml:space="preserve">budgetierte </t>
    </r>
    <r>
      <rPr>
        <b/>
        <sz val="11"/>
        <color rgb="FF000000"/>
        <rFont val="Calibri"/>
        <family val="2"/>
      </rPr>
      <t>Fertigungsmaterialkosten</t>
    </r>
    <r>
      <rPr>
        <sz val="11"/>
        <color rgb="FF000000"/>
        <rFont val="Calibri"/>
        <family val="2"/>
      </rPr>
      <t xml:space="preserve"> in X2:</t>
    </r>
  </si>
  <si>
    <r>
      <t xml:space="preserve">voraussichtliche </t>
    </r>
    <r>
      <rPr>
        <b/>
        <sz val="11"/>
        <color rgb="FF000000"/>
        <rFont val="Calibri"/>
        <family val="2"/>
      </rPr>
      <t>variable Kosten</t>
    </r>
    <r>
      <rPr>
        <sz val="11"/>
        <color rgb="FF000000"/>
        <rFont val="Calibri"/>
        <family val="2"/>
      </rPr>
      <t xml:space="preserve"> (gesamt) der in X2 produzierten Stück Kaffeemaschinen:</t>
    </r>
  </si>
  <si>
    <r>
      <t xml:space="preserve">voraussichtliche </t>
    </r>
    <r>
      <rPr>
        <b/>
        <sz val="11"/>
        <color rgb="FF000000"/>
        <rFont val="Calibri"/>
        <family val="2"/>
      </rPr>
      <t>Produktion</t>
    </r>
    <r>
      <rPr>
        <sz val="11"/>
        <color rgb="FF000000"/>
        <rFont val="Calibri"/>
        <family val="2"/>
      </rPr>
      <t xml:space="preserve"> von Kaffeemaschinen in X2:</t>
    </r>
  </si>
  <si>
    <r>
      <t xml:space="preserve">voraussichtlicher </t>
    </r>
    <r>
      <rPr>
        <b/>
        <sz val="11"/>
        <color rgb="FF000000"/>
        <rFont val="Calibri"/>
        <family val="2"/>
      </rPr>
      <t xml:space="preserve">Absatz </t>
    </r>
    <r>
      <rPr>
        <sz val="11"/>
        <color rgb="FF000000"/>
        <rFont val="Calibri"/>
        <family val="2"/>
      </rPr>
      <t>von Kaffeemaschinen in X2:</t>
    </r>
  </si>
  <si>
    <r>
      <t xml:space="preserve">Aufgrund eines verbesserten Mahnwesens wird der Endbestand der </t>
    </r>
    <r>
      <rPr>
        <b/>
        <sz val="11"/>
        <color rgb="FF000000"/>
        <rFont val="Calibri"/>
        <family val="2"/>
      </rPr>
      <t xml:space="preserve">Forderungen L+L </t>
    </r>
    <r>
      <rPr>
        <sz val="11"/>
        <color rgb="FF000000"/>
        <rFont val="Calibri"/>
        <family val="2"/>
      </rPr>
      <t>in X2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 xml:space="preserve">pauschal nur halb so hoch wie der </t>
    </r>
  </si>
  <si>
    <r>
      <t xml:space="preserve">Es wird angenommen, dass der Endbestand der </t>
    </r>
    <r>
      <rPr>
        <b/>
        <sz val="11"/>
        <color rgb="FF000000"/>
        <rFont val="Calibri"/>
        <family val="2"/>
      </rPr>
      <t>sonstigen Forderungen</t>
    </r>
    <r>
      <rPr>
        <sz val="11"/>
        <color rgb="FF000000"/>
        <rFont val="Calibri"/>
        <family val="2"/>
      </rPr>
      <t xml:space="preserve"> in X2 deren Anfangsbestand entspricht.</t>
    </r>
  </si>
  <si>
    <r>
      <t xml:space="preserve">Aufgrund  einer Häufung von Gewährleistungsfällen ist in X2 mit einem Anstieg der der kurzfristigen </t>
    </r>
    <r>
      <rPr>
        <b/>
        <sz val="11"/>
        <color rgb="FF000000"/>
        <rFont val="Calibri"/>
        <family val="2"/>
      </rPr>
      <t>Rückstellungen</t>
    </r>
  </si>
  <si>
    <r>
      <t xml:space="preserve">In X2 ist eine Rückzahlung des langfristigen </t>
    </r>
    <r>
      <rPr>
        <b/>
        <sz val="11"/>
        <color rgb="FF000000"/>
        <rFont val="Calibri"/>
        <family val="2"/>
      </rPr>
      <t>Bankkredit</t>
    </r>
    <r>
      <rPr>
        <sz val="11"/>
        <color rgb="FF000000"/>
        <rFont val="Calibri"/>
        <family val="2"/>
      </rPr>
      <t>s geplant iHv:</t>
    </r>
  </si>
  <si>
    <r>
      <t xml:space="preserve">Der Endbestand der </t>
    </r>
    <r>
      <rPr>
        <b/>
        <sz val="11"/>
        <color rgb="FF000000"/>
        <rFont val="Calibri"/>
        <family val="2"/>
      </rPr>
      <t>Verbindlichkeiten aus L+L</t>
    </r>
    <r>
      <rPr>
        <sz val="11"/>
        <color rgb="FF000000"/>
        <rFont val="Calibri"/>
        <family val="2"/>
      </rPr>
      <t xml:space="preserve"> in X2 ergibt sich aufgrund einer geschätzten Umschlagshäufigkeit (berechnet</t>
    </r>
  </si>
  <si>
    <r>
      <t xml:space="preserve">Schließen Sie die integrierte Planungsrechnung für </t>
    </r>
    <r>
      <rPr>
        <b/>
        <sz val="11"/>
        <color rgb="FF000000"/>
        <rFont val="Calibri"/>
        <family val="2"/>
      </rPr>
      <t>X2</t>
    </r>
    <r>
      <rPr>
        <sz val="11"/>
        <color rgb="FF000000"/>
        <rFont val="Calibri"/>
        <family val="2"/>
      </rPr>
      <t xml:space="preserve"> ab, indem Sie die </t>
    </r>
    <r>
      <rPr>
        <b/>
        <sz val="11"/>
        <color rgb="FF000000"/>
        <rFont val="Calibri"/>
        <family val="2"/>
      </rPr>
      <t>Planbilanz</t>
    </r>
    <r>
      <rPr>
        <sz val="11"/>
        <color rgb="FF000000"/>
        <rFont val="Calibri"/>
        <family val="2"/>
      </rPr>
      <t xml:space="preserve"> und den </t>
    </r>
    <r>
      <rPr>
        <b/>
        <sz val="11"/>
        <color rgb="FF000000"/>
        <rFont val="Calibri"/>
        <family val="2"/>
      </rPr>
      <t>Finanzplan</t>
    </r>
    <r>
      <rPr>
        <sz val="11"/>
        <color rgb="FF000000"/>
        <rFont val="Calibri"/>
        <family val="2"/>
      </rPr>
      <t xml:space="preserve"> erstellen. </t>
    </r>
  </si>
  <si>
    <t>diesbezüglich zur Verfügung:</t>
  </si>
  <si>
    <t>- Anschaffungskosten Fertigungsmaschine:</t>
  </si>
  <si>
    <t>€ (netto)</t>
  </si>
  <si>
    <t>- Anschaffungsdatum = Tag der Inbetriebnahme:</t>
  </si>
  <si>
    <t>- Nutzungsdauer:</t>
  </si>
  <si>
    <t>- Finanzierung:</t>
  </si>
  <si>
    <t xml:space="preserve">     * Anteil Fremdfinanzierung:</t>
  </si>
  <si>
    <t xml:space="preserve">     * Laufzeit Fremdfinanzierung (2026-2033):</t>
  </si>
  <si>
    <t xml:space="preserve">     * Annuitätendarlehen, nachschüssig, 1 Rate pro Jahr.:</t>
  </si>
  <si>
    <t>Fremdkapitalzinsen p.a.</t>
  </si>
  <si>
    <t>- Steuersatz:</t>
  </si>
  <si>
    <t>- Auf Basis der Finanzierung mittels Annuitätendarlehen:</t>
  </si>
  <si>
    <t xml:space="preserve">     * Kapitalwert der Investition nach Steuern per 01.01.2026:</t>
  </si>
  <si>
    <t>- Alternativrendite:</t>
  </si>
  <si>
    <t>p.a.</t>
  </si>
  <si>
    <t xml:space="preserve">- Der am 31.12.2029 noch aushaftende Betrag des Annuitätendarlehens soll zur Gänze durch ein neu  </t>
  </si>
  <si>
    <t xml:space="preserve">  aufgenommenes endfälliges Darlehen abgedeckt werden.</t>
  </si>
  <si>
    <t>- Bearbeitungsgebühr:</t>
  </si>
  <si>
    <t>des Kreditbetrages</t>
  </si>
  <si>
    <t>- Fremdkapitalzinsen endfälliges Darlehen:</t>
  </si>
  <si>
    <t>- Tilgungszeitpunkt:</t>
  </si>
  <si>
    <t>Hinweise:</t>
  </si>
  <si>
    <t>Geldbeschaffungskosten sind linear zu verteilen.</t>
  </si>
  <si>
    <t>Die Prämisse des sofortigen innerbetrieblichen Verlustausgleichs ist anwendbar.</t>
  </si>
  <si>
    <r>
      <t xml:space="preserve">Die </t>
    </r>
    <r>
      <rPr>
        <i/>
        <sz val="11"/>
        <color rgb="FF000000"/>
        <rFont val="Calibri"/>
        <family val="2"/>
      </rPr>
      <t>Glücks-GmbH</t>
    </r>
    <r>
      <rPr>
        <sz val="11"/>
        <color rgb="FF000000"/>
        <rFont val="Calibri"/>
        <family val="2"/>
      </rPr>
      <t xml:space="preserve"> investierte Anfang 2026 in eine neue Fertigungsmaschine. Folgende Informationen stehen</t>
    </r>
  </si>
  <si>
    <r>
      <t xml:space="preserve">Alternativ zu </t>
    </r>
    <r>
      <rPr>
        <i/>
        <sz val="11"/>
        <color rgb="FF000000"/>
        <rFont val="Calibri"/>
        <family val="2"/>
      </rPr>
      <t>Szenario 1</t>
    </r>
    <r>
      <rPr>
        <sz val="11"/>
        <color rgb="FF000000"/>
        <rFont val="Calibri"/>
        <family val="2"/>
      </rPr>
      <t xml:space="preserve"> (= ausschließliche Finanzierung mittels Annuitätendarlehen) wird - aufgrund eines</t>
    </r>
  </si>
  <si>
    <r>
      <t xml:space="preserve">hohen Liquiditätsbedarfs in den Jahren 2030 und 2031 - ein </t>
    </r>
    <r>
      <rPr>
        <b/>
        <i/>
        <sz val="11"/>
        <color rgb="FF0070C0"/>
        <rFont val="Calibri"/>
        <family val="2"/>
      </rPr>
      <t>Szenario 2</t>
    </r>
    <r>
      <rPr>
        <sz val="11"/>
        <color rgb="FF000000"/>
        <rFont val="Calibri"/>
        <family val="2"/>
      </rPr>
      <t xml:space="preserve"> geplant, welches eine </t>
    </r>
    <r>
      <rPr>
        <b/>
        <sz val="11"/>
        <color rgb="FF0070C0"/>
        <rFont val="Calibri"/>
        <family val="2"/>
      </rPr>
      <t>Umschuldung</t>
    </r>
    <r>
      <rPr>
        <sz val="11"/>
        <color rgb="FF000000"/>
        <rFont val="Calibri"/>
        <family val="2"/>
      </rPr>
      <t xml:space="preserve"> </t>
    </r>
  </si>
  <si>
    <r>
      <rPr>
        <sz val="11"/>
        <rFont val="Calibri"/>
        <family val="2"/>
      </rPr>
      <t xml:space="preserve">des Annuitätendarlehens </t>
    </r>
    <r>
      <rPr>
        <b/>
        <sz val="11"/>
        <color rgb="FF0070C0"/>
        <rFont val="Calibri"/>
        <family val="2"/>
      </rPr>
      <t>am 01.01.2030</t>
    </r>
    <r>
      <rPr>
        <sz val="11"/>
        <color rgb="FF000000"/>
        <rFont val="Calibri"/>
        <family val="2"/>
      </rPr>
      <t xml:space="preserve"> wie folgt vorsieht:</t>
    </r>
  </si>
  <si>
    <r>
      <rPr>
        <b/>
        <sz val="11"/>
        <color rgb="FF000000"/>
        <rFont val="Calibri"/>
        <family val="2"/>
      </rPr>
      <t>Berechnen</t>
    </r>
    <r>
      <rPr>
        <sz val="11"/>
        <color rgb="FF000000"/>
        <rFont val="Calibri"/>
        <family val="2"/>
      </rPr>
      <t xml:space="preserve"> Sie, </t>
    </r>
    <r>
      <rPr>
        <b/>
        <sz val="11"/>
        <color rgb="FF000000"/>
        <rFont val="Calibri"/>
        <family val="2"/>
      </rPr>
      <t xml:space="preserve">wie sich </t>
    </r>
    <r>
      <rPr>
        <sz val="11"/>
        <color rgb="FF000000"/>
        <rFont val="Calibri"/>
        <family val="2"/>
      </rPr>
      <t xml:space="preserve">der für den 01.01.2026 ermittelte </t>
    </r>
    <r>
      <rPr>
        <b/>
        <sz val="11"/>
        <color rgb="FF000000"/>
        <rFont val="Calibri"/>
        <family val="2"/>
      </rPr>
      <t>Kapitalwert nach Steuern</t>
    </r>
    <r>
      <rPr>
        <sz val="11"/>
        <color rgb="FF000000"/>
        <rFont val="Calibri"/>
        <family val="2"/>
      </rPr>
      <t xml:space="preserve"> gemäß </t>
    </r>
    <r>
      <rPr>
        <i/>
        <sz val="11"/>
        <color rgb="FF000000"/>
        <rFont val="Calibri"/>
        <family val="2"/>
      </rPr>
      <t>Szenario 1</t>
    </r>
    <r>
      <rPr>
        <sz val="11"/>
        <color rgb="FF000000"/>
        <rFont val="Calibri"/>
        <family val="2"/>
      </rPr>
      <t xml:space="preserve"> durch</t>
    </r>
  </si>
  <si>
    <r>
      <t xml:space="preserve">die Umschuldung des Darlehens gemäß </t>
    </r>
    <r>
      <rPr>
        <i/>
        <sz val="11"/>
        <color rgb="FF000000"/>
        <rFont val="Calibri"/>
        <family val="2"/>
      </rPr>
      <t>Szenario 2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ändert</t>
    </r>
    <r>
      <rPr>
        <sz val="11"/>
        <color rgb="FF000000"/>
        <rFont val="Calibri"/>
        <family val="2"/>
      </rPr>
      <t>.</t>
    </r>
  </si>
  <si>
    <r>
      <t xml:space="preserve">Ist die </t>
    </r>
    <r>
      <rPr>
        <b/>
        <sz val="11"/>
        <color rgb="FF000000"/>
        <rFont val="Calibri"/>
        <family val="2"/>
      </rPr>
      <t>Investition</t>
    </r>
    <r>
      <rPr>
        <sz val="11"/>
        <color rgb="FF000000"/>
        <rFont val="Calibri"/>
        <family val="2"/>
      </rPr>
      <t xml:space="preserve"> in die Fertigungsmaschine auch im Falle des </t>
    </r>
    <r>
      <rPr>
        <i/>
        <sz val="11"/>
        <color rgb="FF000000"/>
        <rFont val="Calibri"/>
        <family val="2"/>
      </rPr>
      <t>Szenarios 2</t>
    </r>
    <r>
      <rPr>
        <sz val="11"/>
        <color rgb="FF000000"/>
        <rFont val="Calibri"/>
        <family val="2"/>
      </rPr>
      <t xml:space="preserve"> - im Vergleich zu </t>
    </r>
    <r>
      <rPr>
        <i/>
        <sz val="11"/>
        <color rgb="FF000000"/>
        <rFont val="Calibri"/>
        <family val="2"/>
      </rPr>
      <t>Szenario 1</t>
    </r>
    <r>
      <rPr>
        <sz val="11"/>
        <color rgb="FF000000"/>
        <rFont val="Calibri"/>
        <family val="2"/>
      </rPr>
      <t xml:space="preserve"> - </t>
    </r>
  </si>
  <si>
    <r>
      <rPr>
        <b/>
        <sz val="11"/>
        <color rgb="FF000000"/>
        <rFont val="Calibri"/>
        <family val="2"/>
      </rPr>
      <t>noch empfehlenswert</t>
    </r>
    <r>
      <rPr>
        <sz val="11"/>
        <color rgb="FF000000"/>
        <rFont val="Calibri"/>
        <family val="2"/>
      </rPr>
      <t>?</t>
    </r>
  </si>
  <si>
    <r>
      <t xml:space="preserve">Die </t>
    </r>
    <r>
      <rPr>
        <b/>
        <i/>
        <sz val="11"/>
        <color rgb="FF0070C0"/>
        <rFont val="Calibri"/>
        <family val="2"/>
      </rPr>
      <t>Softwareschmiede-GmbH</t>
    </r>
    <r>
      <rPr>
        <sz val="11"/>
        <rFont val="Calibri"/>
        <family val="2"/>
      </rPr>
      <t xml:space="preserve"> soll zum 31.12.2025 bewertet werden. Folgende Daten stehen zur Verfügung:</t>
    </r>
  </si>
  <si>
    <t>r (FK)</t>
  </si>
  <si>
    <t>Kapitalmarktrendite</t>
  </si>
  <si>
    <t>risikoloser Zinssatz</t>
  </si>
  <si>
    <t xml:space="preserve">Beta-Faktor unverschuldet </t>
  </si>
  <si>
    <t>KöSt-Satz</t>
  </si>
  <si>
    <t>FK-Anteil (konstant)</t>
  </si>
  <si>
    <t>EK-Anteil (konstant)</t>
  </si>
  <si>
    <t>VG</t>
  </si>
  <si>
    <t>nachhaltiger Free Cash Flow ab 2029</t>
  </si>
  <si>
    <t>Wachstum in der Rentenphase</t>
  </si>
  <si>
    <t>Umsatzerlöse</t>
  </si>
  <si>
    <r>
      <rPr>
        <sz val="11"/>
        <color rgb="FF0070C0"/>
        <rFont val="Calibri"/>
        <family val="2"/>
      </rPr>
      <t xml:space="preserve">gestellt vom Controlling der </t>
    </r>
    <r>
      <rPr>
        <i/>
        <sz val="11"/>
        <color rgb="FF0070C0"/>
        <rFont val="Calibri"/>
        <family val="2"/>
      </rPr>
      <t>Softwareschmiede-GmbH</t>
    </r>
  </si>
  <si>
    <t>Fertigungslöhne</t>
  </si>
  <si>
    <t>Mietaufwand</t>
  </si>
  <si>
    <t>Verwaltung/Vertrieb</t>
  </si>
  <si>
    <t>Abschreibungen</t>
  </si>
  <si>
    <t>Investitionen</t>
  </si>
  <si>
    <t>Anstieg Vorräte</t>
  </si>
  <si>
    <t>Anstieg Forderungen aus L+L</t>
  </si>
  <si>
    <t>Anstieg Rückstellungen</t>
  </si>
  <si>
    <t>Anstieg Verbindlichkeiten aus L+L</t>
  </si>
  <si>
    <t>Entwicklung Bankverbindlichkeiten</t>
  </si>
  <si>
    <t>- Die Zinsen sind auf Basis der am Ende der Vorperiode aushaftenden Bankverbindlichkeiten zu berechnen.</t>
  </si>
  <si>
    <t>- Am Bewertungsstichtag ist kein ausschüttungsfähiger Gewinn vorhanden.</t>
  </si>
  <si>
    <t xml:space="preserve">- Die liquiden Mittel am Bewertungsstichtag betragen </t>
  </si>
  <si>
    <t>€ und sollen über den gesamten Bewertungszeitraum</t>
  </si>
  <si>
    <t xml:space="preserve">     konstant gehalten werden.</t>
  </si>
  <si>
    <r>
      <t>Ein Gutachter trifft bzgl der materiellen</t>
    </r>
    <r>
      <rPr>
        <b/>
        <sz val="11"/>
        <color rgb="FF0070C0"/>
        <rFont val="Calibri"/>
        <family val="2"/>
      </rPr>
      <t xml:space="preserve"> Plausibilität der Daten der Planphase</t>
    </r>
    <r>
      <rPr>
        <sz val="11"/>
        <rFont val="Calibri"/>
        <family val="2"/>
      </rPr>
      <t xml:space="preserve"> folgende Feststellungen:</t>
    </r>
  </si>
  <si>
    <t>* Der Mietaufwand sei zu gering angesetzt. Marktüblich wären im Jahr 2026</t>
  </si>
  <si>
    <t>€.</t>
  </si>
  <si>
    <t xml:space="preserve">    In den Folgejahren des Detailplanungszeitraums wäre der Mietaufwand jeweils um</t>
  </si>
  <si>
    <t>p.a. zu erhöhen.</t>
  </si>
  <si>
    <t>* Im Verwaltungsaufwand sind jährlich konstante Aufwendungen für den Geschäftsführer von</t>
  </si>
  <si>
    <t>eingeplant.</t>
  </si>
  <si>
    <t xml:space="preserve">     Im ersten Planjahr wären als fremdübliche Aufwendungen für den Geschäftsführer (GF)</t>
  </si>
  <si>
    <t>anzusetzen.</t>
  </si>
  <si>
    <t xml:space="preserve">     In den Folgejahren des Detailplanungszeitraums wären diese GF-Aufwendungen jeweils um</t>
  </si>
  <si>
    <t>*)</t>
  </si>
  <si>
    <t>Die Bewertung ist auf Basis des KFS/BW 1, beschlossen am 26.03.2014, vorzunehmen.</t>
  </si>
  <si>
    <t>Die Umrechnung auf das Beta des verschuldeten Unternehmens ist auf Basis der Annahmen von Modigliani/Miller (Hamada Formel)</t>
  </si>
  <si>
    <t>ohne Berücksichtigung eines Debt Betas vorzunehmen.</t>
  </si>
  <si>
    <t>Die Renditerwartung der Eigenkapitalgeber ist auf zwei Nachkommastellen zu runden.</t>
  </si>
  <si>
    <t>Sowohl in der Detail- als auch in der Rentenphase ist von einer Vollausschüttung der Cash Flows auszugehen.</t>
  </si>
  <si>
    <t>Unternehmensrechtliche Ausschüttungsbeschränkungen sind zu vernachlässigen.</t>
  </si>
  <si>
    <t>Die Darstellung der Ausschüttungen im Finanzierungs-Cash Flow ist vereinfachend zu vernachlässigen.</t>
  </si>
  <si>
    <t>(5 Punkte)</t>
  </si>
  <si>
    <t>Formeln:</t>
  </si>
  <si>
    <t>(37 Punkte)</t>
  </si>
  <si>
    <t>(8 Punkte)</t>
  </si>
  <si>
    <r>
      <rPr>
        <b/>
        <sz val="11"/>
        <rFont val="Calibri"/>
        <family val="2"/>
      </rPr>
      <t>Berechnen</t>
    </r>
    <r>
      <rPr>
        <sz val="11"/>
        <rFont val="Calibri"/>
        <family val="2"/>
      </rPr>
      <t xml:space="preserve"> und </t>
    </r>
    <r>
      <rPr>
        <b/>
        <sz val="11"/>
        <rFont val="Calibri"/>
        <family val="2"/>
      </rPr>
      <t>interpretieren</t>
    </r>
    <r>
      <rPr>
        <sz val="11"/>
        <rFont val="Calibri"/>
        <family val="2"/>
      </rPr>
      <t xml:space="preserve"> Sie die </t>
    </r>
    <r>
      <rPr>
        <b/>
        <sz val="11"/>
        <rFont val="Calibri"/>
        <family val="2"/>
      </rPr>
      <t>Sachanlagenintensität</t>
    </r>
    <r>
      <rPr>
        <sz val="11"/>
        <rFont val="Calibri"/>
        <family val="2"/>
      </rPr>
      <t xml:space="preserve"> für das Geschäftsjahr 2025 (Vorjahreswert: 36,42%).</t>
    </r>
  </si>
  <si>
    <r>
      <t xml:space="preserve">Die </t>
    </r>
    <r>
      <rPr>
        <i/>
        <sz val="11"/>
        <color rgb="FF000000"/>
        <rFont val="Calibri"/>
        <family val="2"/>
      </rPr>
      <t xml:space="preserve">Halbleiter-GmbH </t>
    </r>
    <r>
      <rPr>
        <sz val="11"/>
        <color rgb="FF000000"/>
        <rFont val="Calibri"/>
        <family val="2"/>
      </rPr>
      <t>- mit Sitz und Produktionsstandort in Linz - ist spezialisiert auf die Produktion und den Vertrieb von Halbleitern.</t>
    </r>
  </si>
  <si>
    <r>
      <t xml:space="preserve">Wie ist die </t>
    </r>
    <r>
      <rPr>
        <b/>
        <sz val="11"/>
        <color rgb="FF000000"/>
        <rFont val="Calibri"/>
        <family val="2"/>
      </rPr>
      <t>Zunahme des Gesamtvermögens</t>
    </r>
    <r>
      <rPr>
        <sz val="11"/>
        <color rgb="FF000000"/>
        <rFont val="Calibri"/>
        <family val="2"/>
      </rPr>
      <t xml:space="preserve"> im Vergleich zum Vorjahr zu </t>
    </r>
    <r>
      <rPr>
        <b/>
        <sz val="11"/>
        <color rgb="FF000000"/>
        <rFont val="Calibri"/>
        <family val="2"/>
      </rPr>
      <t>beurteilen</t>
    </r>
    <r>
      <rPr>
        <sz val="11"/>
        <color rgb="FF000000"/>
        <rFont val="Calibri"/>
        <family val="2"/>
      </rPr>
      <t>?</t>
    </r>
  </si>
  <si>
    <r>
      <t xml:space="preserve">BILANZ </t>
    </r>
    <r>
      <rPr>
        <i/>
        <sz val="12"/>
        <rFont val="Calibri"/>
        <family val="2"/>
      </rPr>
      <t>(stark vereinfacht; alle Angaben in €)</t>
    </r>
  </si>
  <si>
    <t>Aktiva</t>
  </si>
  <si>
    <t>Passiva</t>
  </si>
  <si>
    <t xml:space="preserve">A. </t>
  </si>
  <si>
    <t xml:space="preserve"> A.</t>
  </si>
  <si>
    <t>I.</t>
  </si>
  <si>
    <t>Immat. Vermögensgegenstände</t>
  </si>
  <si>
    <t xml:space="preserve"> I.</t>
  </si>
  <si>
    <t>eingefordertes Stammkapital</t>
  </si>
  <si>
    <t>II.</t>
  </si>
  <si>
    <t xml:space="preserve"> II.</t>
  </si>
  <si>
    <t>Kapitalrücklagen</t>
  </si>
  <si>
    <t xml:space="preserve">III. </t>
  </si>
  <si>
    <t>Finanzanlagen</t>
  </si>
  <si>
    <t>1. gebundene</t>
  </si>
  <si>
    <t>2. nicht gebundene</t>
  </si>
  <si>
    <t xml:space="preserve"> III.</t>
  </si>
  <si>
    <t>Gewinnrücklagen</t>
  </si>
  <si>
    <t>B.</t>
  </si>
  <si>
    <t>1. gesetzliche Rücklage</t>
  </si>
  <si>
    <t>Vorräte</t>
  </si>
  <si>
    <t>2. andere Rücklagen</t>
  </si>
  <si>
    <t>1. Roh-, Hilfs- und Betriebsstoffe</t>
  </si>
  <si>
    <t xml:space="preserve"> IV.</t>
  </si>
  <si>
    <t>Bilanzgewinn</t>
  </si>
  <si>
    <t>2. unfertige Erzeugnisse</t>
  </si>
  <si>
    <t>davon Gewinnvortrag</t>
  </si>
  <si>
    <t>3. fertige Erzeugnisse und Waren</t>
  </si>
  <si>
    <t xml:space="preserve"> B.</t>
  </si>
  <si>
    <t>Forderungen und sonstige Vermögensg.</t>
  </si>
  <si>
    <t xml:space="preserve"> 1.</t>
  </si>
  <si>
    <t>Rückstellungen für Abfertigungen</t>
  </si>
  <si>
    <t>1. Forderungen aus L+L</t>
  </si>
  <si>
    <t xml:space="preserve"> 2.</t>
  </si>
  <si>
    <t>Rückstellungen für Pensionen</t>
  </si>
  <si>
    <t xml:space="preserve">    davon mit Restlaufzeit &gt; 1 Jahr</t>
  </si>
  <si>
    <t xml:space="preserve"> 3.</t>
  </si>
  <si>
    <t>Steuerrückstellungen</t>
  </si>
  <si>
    <t>2. Forderungen gg verb U.en</t>
  </si>
  <si>
    <t xml:space="preserve"> 4.</t>
  </si>
  <si>
    <t>sonstige Rückstellungen</t>
  </si>
  <si>
    <t>2. sonst. Vermögensgegenstände</t>
  </si>
  <si>
    <t xml:space="preserve"> C.</t>
  </si>
  <si>
    <t>(16 Punkte)</t>
  </si>
  <si>
    <t>1.</t>
  </si>
  <si>
    <t>Verbindlichkeiten gg Kreditinstituten</t>
  </si>
  <si>
    <r>
      <rPr>
        <b/>
        <sz val="11"/>
        <color rgb="FF000000"/>
        <rFont val="Calibri"/>
        <family val="2"/>
      </rPr>
      <t>Berechnen</t>
    </r>
    <r>
      <rPr>
        <sz val="11"/>
        <color rgb="FF000000"/>
        <rFont val="Calibri"/>
        <family val="2"/>
      </rPr>
      <t xml:space="preserve"> Sie für das Geschäftsjahr 2025</t>
    </r>
  </si>
  <si>
    <t>davon mit Restlaufzeit &lt; 1 Jahr</t>
  </si>
  <si>
    <r>
      <t xml:space="preserve">- den </t>
    </r>
    <r>
      <rPr>
        <b/>
        <sz val="11"/>
        <color rgb="FF000000"/>
        <rFont val="Calibri"/>
        <family val="2"/>
      </rPr>
      <t>Verschuldungsgrad</t>
    </r>
    <r>
      <rPr>
        <sz val="11"/>
        <color rgb="FF000000"/>
        <rFont val="Calibri"/>
        <family val="2"/>
      </rPr>
      <t xml:space="preserve"> (Vorjahreswert: 336,99 %) sowie</t>
    </r>
  </si>
  <si>
    <t>III.</t>
  </si>
  <si>
    <t>Wertpapiere und Anteile</t>
  </si>
  <si>
    <t>davon mit Restlaufzeit &gt; 1 Jahr</t>
  </si>
  <si>
    <r>
      <t>- die</t>
    </r>
    <r>
      <rPr>
        <b/>
        <sz val="11"/>
        <color rgb="FF000000"/>
        <rFont val="Calibri"/>
        <family val="2"/>
      </rPr>
      <t xml:space="preserve"> Umschlagshäufigkeit der Kreditoren aus Lieferungen und Leistungen</t>
    </r>
    <r>
      <rPr>
        <sz val="11"/>
        <color rgb="FF000000"/>
        <rFont val="Calibri"/>
        <family val="2"/>
      </rPr>
      <t xml:space="preserve"> (Vorjahreswert: 3,30) und</t>
    </r>
  </si>
  <si>
    <t>1. sonstige Wertpapiere</t>
  </si>
  <si>
    <t>2.</t>
  </si>
  <si>
    <t>Verbindlichkeiten aus L+L</t>
  </si>
  <si>
    <r>
      <rPr>
        <b/>
        <sz val="11"/>
        <color rgb="FF000000"/>
        <rFont val="Aptos Narrow"/>
        <family val="2"/>
      </rPr>
      <t>interpretieren</t>
    </r>
    <r>
      <rPr>
        <sz val="11"/>
        <color rgb="FF000000"/>
        <rFont val="Aptos Narrow"/>
        <family val="2"/>
      </rPr>
      <t xml:space="preserve"> Sie diese Kennzahlen.</t>
    </r>
  </si>
  <si>
    <t>IV.</t>
  </si>
  <si>
    <t>Kassenbestand, Bankguthaben</t>
  </si>
  <si>
    <t>3.</t>
  </si>
  <si>
    <t>Verbindlichkeiten gg verb U.en</t>
  </si>
  <si>
    <t>C.</t>
  </si>
  <si>
    <t>Rechnungsabgrenzungsposten</t>
  </si>
  <si>
    <t>4.</t>
  </si>
  <si>
    <t>sonstige Verbindlichkeiten</t>
  </si>
  <si>
    <t xml:space="preserve"> Verb insgesamt mit Restlaufzeit &lt; 1 Jahr</t>
  </si>
  <si>
    <t xml:space="preserve"> Verb insgesamt mit Restlaufzeit &gt; 1 Jahr</t>
  </si>
  <si>
    <t>D.</t>
  </si>
  <si>
    <t>Auszug aus dem Anhang 2025 sowie Zusatzinformationen:</t>
  </si>
  <si>
    <r>
      <t>Die Roh-, Hilfs- und Betriebsstoffe beinhalten die für die Herstellung von Halbleitern unverzichtbaren sogenannten '</t>
    </r>
    <r>
      <rPr>
        <i/>
        <sz val="11"/>
        <color rgb="FF000000"/>
        <rFont val="Calibri"/>
        <family val="2"/>
      </rPr>
      <t>seltenen Erden</t>
    </r>
    <r>
      <rPr>
        <sz val="11"/>
        <color rgb="FF000000"/>
        <rFont val="Calibri"/>
        <family val="2"/>
      </rPr>
      <t>'.</t>
    </r>
  </si>
  <si>
    <r>
      <t xml:space="preserve">Bei diesen </t>
    </r>
    <r>
      <rPr>
        <i/>
        <sz val="11"/>
        <rFont val="Calibri"/>
        <family val="2"/>
      </rPr>
      <t xml:space="preserve">seltenen Erden </t>
    </r>
    <r>
      <rPr>
        <sz val="11"/>
        <rFont val="Calibri"/>
        <family val="2"/>
      </rPr>
      <t>besteht eine stille Reserve iHv</t>
    </r>
  </si>
  <si>
    <t>€;</t>
  </si>
  <si>
    <t>dafür besteht eine Steuerlatenz im Ausmaß von</t>
  </si>
  <si>
    <t>.</t>
  </si>
  <si>
    <t xml:space="preserve">Aktive Rechnungsabgrenzungsposten iHv </t>
  </si>
  <si>
    <t>€ haben eine Laufzeit von mehr als einem Jahr.</t>
  </si>
  <si>
    <t>Die Verbindlichkeiten gegenüber verbundenen Unternehmen stammen aus erhaltenen Krediten iHv</t>
  </si>
  <si>
    <t xml:space="preserve">Der Materialzugang unterliegt </t>
  </si>
  <si>
    <t>Umsatzsteuer.</t>
  </si>
  <si>
    <t>5.</t>
  </si>
  <si>
    <t>Der Vorstand schlägt eine Gewinnausschüttung iHv</t>
  </si>
  <si>
    <t>des Bilanzgewinns vor.</t>
  </si>
  <si>
    <t>Gewinn- und Verlustrechnung</t>
  </si>
  <si>
    <t>(stark vereinfacht, alle Angaben in €)</t>
  </si>
  <si>
    <t>(13 Punkte)</t>
  </si>
  <si>
    <t>1. Umsatzerlöse</t>
  </si>
  <si>
    <r>
      <rPr>
        <b/>
        <sz val="11"/>
        <rFont val="Calibri"/>
        <family val="2"/>
      </rPr>
      <t>Berechnen</t>
    </r>
    <r>
      <rPr>
        <sz val="11"/>
        <rFont val="Calibri"/>
        <family val="2"/>
      </rPr>
      <t xml:space="preserve"> und </t>
    </r>
    <r>
      <rPr>
        <b/>
        <sz val="11"/>
        <rFont val="Calibri"/>
        <family val="2"/>
      </rPr>
      <t>interpretieren</t>
    </r>
    <r>
      <rPr>
        <sz val="11"/>
        <rFont val="Calibri"/>
        <family val="2"/>
      </rPr>
      <t xml:space="preserve"> Sie die </t>
    </r>
    <r>
      <rPr>
        <b/>
        <sz val="11"/>
        <rFont val="Calibri"/>
        <family val="2"/>
      </rPr>
      <t>Working Capital Ratio</t>
    </r>
    <r>
      <rPr>
        <sz val="11"/>
        <rFont val="Calibri"/>
        <family val="2"/>
      </rPr>
      <t>.</t>
    </r>
  </si>
  <si>
    <t>2. Veränderung des Bestandes an fertigen + unfertigen Erzeugnissen</t>
  </si>
  <si>
    <r>
      <t xml:space="preserve">Zusätzliche Theoriefrage: Nennen Sie Maßnahmen zur </t>
    </r>
    <r>
      <rPr>
        <b/>
        <sz val="11"/>
        <color rgb="FF000000"/>
        <rFont val="Calibri"/>
        <family val="2"/>
      </rPr>
      <t>Optimierung</t>
    </r>
    <r>
      <rPr>
        <sz val="11"/>
        <color rgb="FF000000"/>
        <rFont val="Calibri"/>
        <family val="2"/>
      </rPr>
      <t xml:space="preserve"> des </t>
    </r>
    <r>
      <rPr>
        <b/>
        <sz val="11"/>
        <color rgb="FF000000"/>
        <rFont val="Calibri"/>
        <family val="2"/>
      </rPr>
      <t>Working Capital Managements</t>
    </r>
    <r>
      <rPr>
        <sz val="11"/>
        <color rgb="FF000000"/>
        <rFont val="Calibri"/>
        <family val="2"/>
      </rPr>
      <t>.</t>
    </r>
  </si>
  <si>
    <t>3. sonstige betriebliche Erträge</t>
  </si>
  <si>
    <t xml:space="preserve">a) Erträge aus dem Abgang vom Anlagevermögen </t>
  </si>
  <si>
    <t xml:space="preserve">     (ohne Finanzanlagen)</t>
  </si>
  <si>
    <t>b) übrige</t>
  </si>
  <si>
    <t>4. Aufwendungen für Material und sonst. bez. Herstellungsleistgen</t>
  </si>
  <si>
    <t>5. Personalaufwand</t>
  </si>
  <si>
    <t>6. Abschreibungen auf immat. Vermögensgegenstände und SAV</t>
  </si>
  <si>
    <t>7. sonstige betriebliche Aufwendungen</t>
  </si>
  <si>
    <t>8. Zwischensumme aus Z 1 bis 7</t>
  </si>
  <si>
    <t>9. Erträge aus Beteiligungen</t>
  </si>
  <si>
    <t>davon aus verbundenen Unternehmen</t>
  </si>
  <si>
    <t>10. Erträge aus anderen Wertpapieren und Ausleihungen</t>
  </si>
  <si>
    <t>11. Zinserträge</t>
  </si>
  <si>
    <t>12. Erträge aus dem Abgang von Finanzanlagen und WP des UV</t>
  </si>
  <si>
    <t xml:space="preserve">13. Aufwendungen aus Finanzanlagen </t>
  </si>
  <si>
    <t>davon a) Abschreibungen</t>
  </si>
  <si>
    <t xml:space="preserve">              b) Aufwendungen aus verbundenen Unternehmen</t>
  </si>
  <si>
    <t>14.</t>
  </si>
  <si>
    <t>Zinsen und ähnliche Aufwendungen</t>
  </si>
  <si>
    <t>15. Zwischensumme aus Z 9 bis 14</t>
  </si>
  <si>
    <t>16. Ergebnis vor Steuern</t>
  </si>
  <si>
    <t>17. Steuern vom Einkommen</t>
  </si>
  <si>
    <t>18. Ergebnis nach Steuern = Jahresüberschuss</t>
  </si>
  <si>
    <t>19. Zuweisung zu Gewinnrücklagen</t>
  </si>
  <si>
    <t>20. Gewinnvortrag aus dem Vorjahr</t>
  </si>
  <si>
    <t>21. Bilanzgewinn</t>
  </si>
  <si>
    <r>
      <t xml:space="preserve">Anlagenspiegel </t>
    </r>
    <r>
      <rPr>
        <i/>
        <sz val="12"/>
        <rFont val="Calibri"/>
        <family val="2"/>
      </rPr>
      <t>(stark vereinfacht):</t>
    </r>
  </si>
  <si>
    <t>Achtung: Dieser befindet sich in einem eigenen Tabellenblatt!</t>
  </si>
  <si>
    <r>
      <t xml:space="preserve">Anlagenspiegel 
</t>
    </r>
    <r>
      <rPr>
        <i/>
        <sz val="11"/>
        <rFont val="Calibri"/>
        <family val="2"/>
      </rPr>
      <t>(stark vereinfacht, alle Angaben in €)</t>
    </r>
  </si>
  <si>
    <t>hist AK/HK
01.01.2025</t>
  </si>
  <si>
    <t>Zugänge</t>
  </si>
  <si>
    <t>Abgänge</t>
  </si>
  <si>
    <t>hist AK/HK
31.12.2025</t>
  </si>
  <si>
    <t>kum. Abschr.
01.01.2025</t>
  </si>
  <si>
    <t>kum.
Abschr. 
31.12.2025</t>
  </si>
  <si>
    <t>Buchwerte 
01.01.2025</t>
  </si>
  <si>
    <t>Buchwerte 
31.12.2025</t>
  </si>
  <si>
    <t>Immaterielle Vermögensgegenstände</t>
  </si>
  <si>
    <t>Konzessionen und gewerbliche Schutzrechte,</t>
  </si>
  <si>
    <t>ähnliche Rechte</t>
  </si>
  <si>
    <t>2.   Firmenwert</t>
  </si>
  <si>
    <t>Summe immat. Vermögensgegenstände</t>
  </si>
  <si>
    <t>Grundstücke, Bauten auf fremden Grund</t>
  </si>
  <si>
    <t>Gebäudewert</t>
  </si>
  <si>
    <t>Grundwert</t>
  </si>
  <si>
    <t>technische Anlagen und Maschinen</t>
  </si>
  <si>
    <t>andere Anlagen, B &amp; GA</t>
  </si>
  <si>
    <t>Summe Sachanlagen</t>
  </si>
  <si>
    <t>Anteile an verbundenen Unternehmen</t>
  </si>
  <si>
    <t>Wertpapiere des Anlagevermögens</t>
  </si>
  <si>
    <t>Summe Finanzanlagen</t>
  </si>
  <si>
    <t>Summe Anlagevermögen</t>
  </si>
  <si>
    <r>
      <t xml:space="preserve">Die </t>
    </r>
    <r>
      <rPr>
        <i/>
        <sz val="11"/>
        <color theme="1"/>
        <rFont val="Calibri"/>
        <family val="2"/>
      </rPr>
      <t>Naschkatzen-OG</t>
    </r>
    <r>
      <rPr>
        <sz val="11"/>
        <color theme="1"/>
        <rFont val="Calibri"/>
        <family val="2"/>
      </rPr>
      <t xml:space="preserve"> steht nun vor der Entscheidung, anstatt wie bisher </t>
    </r>
    <r>
      <rPr>
        <i/>
        <sz val="11"/>
        <color theme="1"/>
        <rFont val="Calibri"/>
        <family val="2"/>
      </rPr>
      <t xml:space="preserve">Dubai-Schokolade-Tafeln </t>
    </r>
    <r>
      <rPr>
        <sz val="11"/>
        <color theme="1"/>
        <rFont val="Calibri"/>
        <family val="2"/>
      </rPr>
      <t xml:space="preserve">andere </t>
    </r>
    <r>
      <rPr>
        <i/>
        <sz val="11"/>
        <color theme="1"/>
        <rFont val="Calibri"/>
        <family val="2"/>
      </rPr>
      <t>Dubai-Schokolade-Süßwaren</t>
    </r>
    <r>
      <rPr>
        <sz val="11"/>
        <color theme="1"/>
        <rFont val="Calibri"/>
        <family val="2"/>
      </rPr>
      <t xml:space="preserve"> herzustellen.</t>
    </r>
  </si>
  <si>
    <t>(21 Punkte)</t>
  </si>
  <si>
    <t xml:space="preserve">   Die Bearbeitungsgebühr wird ebenfalls kreditiert und erhöht den Kreditbetrag.</t>
  </si>
  <si>
    <t xml:space="preserve">   Die Zahlung  dieser Fremdkapitalzinsen erfolgt auch endfällig.</t>
  </si>
  <si>
    <t>(34 Punkte)</t>
  </si>
  <si>
    <t>(30 Punkte)</t>
  </si>
  <si>
    <t>Beispiel 10: Jahresabschlussanalyse</t>
  </si>
  <si>
    <t xml:space="preserve">Angabe Beispiel 11: Kostenrechnung </t>
  </si>
  <si>
    <t xml:space="preserve">Angabe Beispiel 12: Planungsrechnung </t>
  </si>
  <si>
    <t xml:space="preserve">Lösung Beispiel 12: Planungsrechnung </t>
  </si>
  <si>
    <t>Lösung Beispiel 11: Kostenrechnung</t>
  </si>
  <si>
    <t>Angabe Beispiel 13: Investition/Finanzierung</t>
  </si>
  <si>
    <t>Lösung Beispiel 13: Investition/Finanzierung</t>
  </si>
  <si>
    <t>Angabe Beispiel 14: Unternehmensbewertung</t>
  </si>
  <si>
    <t>Lösung Beispiel 14: Unternehmensbewertung</t>
  </si>
  <si>
    <t>Das bestehende Sachanlagevermögen wurde vor 5 Jahren angeschafft und weist folgende Nutzungsdauer auf:</t>
  </si>
  <si>
    <t>Alle Zahlungen - mit Ausnahme der Kreditaufnahme - und Steuerwirkungen erfolgen jeweils am Jahresende.</t>
  </si>
  <si>
    <r>
      <t xml:space="preserve">Berechnen Sie den objektivierten </t>
    </r>
    <r>
      <rPr>
        <b/>
        <sz val="11"/>
        <color rgb="FF0070C0"/>
        <rFont val="Calibri"/>
        <family val="2"/>
      </rPr>
      <t>Marktwert des Eigenkapitals</t>
    </r>
    <r>
      <rPr>
        <sz val="11"/>
        <color rgb="FF000000"/>
        <rFont val="Calibri"/>
        <family val="2"/>
      </rPr>
      <t xml:space="preserve"> der </t>
    </r>
    <r>
      <rPr>
        <i/>
        <sz val="11"/>
        <color rgb="FF000000"/>
        <rFont val="Calibri"/>
        <family val="2"/>
      </rPr>
      <t xml:space="preserve">Softwareschmiede-GmbH </t>
    </r>
    <r>
      <rPr>
        <b/>
        <sz val="11"/>
        <color rgb="FF0070C0"/>
        <rFont val="Calibri"/>
        <family val="2"/>
      </rPr>
      <t>zum 31.12.2025</t>
    </r>
    <r>
      <rPr>
        <sz val="11"/>
        <color rgb="FF000000"/>
        <rFont val="Calibri"/>
        <family val="2"/>
      </rPr>
      <t xml:space="preserve"> auf Basis eines </t>
    </r>
  </si>
  <si>
    <t xml:space="preserve"> Equity Approachs.</t>
  </si>
  <si>
    <r>
      <rPr>
        <sz val="11"/>
        <rFont val="Calibri"/>
        <family val="2"/>
      </rPr>
      <t>€</t>
    </r>
    <r>
      <rPr>
        <i/>
        <sz val="11"/>
        <rFont val="Calibri"/>
        <family val="2"/>
      </rPr>
      <t xml:space="preserve"> </t>
    </r>
    <r>
      <rPr>
        <b/>
        <i/>
        <sz val="11"/>
        <color rgb="FF0070C0"/>
        <rFont val="Calibri"/>
        <family val="2"/>
      </rPr>
      <t>(Szenario 1)</t>
    </r>
  </si>
  <si>
    <r>
      <t xml:space="preserve">Detailplanungsphase (Auszug) - </t>
    </r>
    <r>
      <rPr>
        <sz val="11"/>
        <color rgb="FF0070C0"/>
        <rFont val="Calibri"/>
        <family val="2"/>
      </rPr>
      <t xml:space="preserve">Daten (in €) zur Verfügung  </t>
    </r>
  </si>
  <si>
    <r>
      <t xml:space="preserve">Sonstige Plandaten </t>
    </r>
    <r>
      <rPr>
        <sz val="11"/>
        <color rgb="FF0070C0"/>
        <rFont val="Calibri"/>
        <family val="2"/>
      </rPr>
      <t>(in 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</si>
</sst>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0.0%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0070C0"/>
      <name val="Calibri"/>
      <family val="2"/>
    </font>
    <font>
      <b/>
      <i/>
      <sz val="13"/>
      <color rgb="FF0070C0"/>
      <name val="Calibri"/>
      <family val="2"/>
    </font>
    <font>
      <b/>
      <sz val="13"/>
      <color rgb="FF0070C0"/>
      <name val="Calibri"/>
      <family val="2"/>
    </font>
    <font>
      <b/>
      <i/>
      <sz val="11"/>
      <name val="Calibri"/>
      <family val="2"/>
    </font>
    <font>
      <i/>
      <sz val="11"/>
      <color rgb="FF000000"/>
      <name val="Calibri"/>
      <family val="2"/>
    </font>
    <font>
      <i/>
      <sz val="13"/>
      <color rgb="FF0070C0"/>
      <name val="Calibri"/>
      <family val="2"/>
    </font>
    <font>
      <b/>
      <u/>
      <sz val="12"/>
      <color rgb="FF0070C0"/>
      <name val="Calibri"/>
      <family val="2"/>
    </font>
    <font>
      <i/>
      <sz val="11"/>
      <color theme="0" tint="-0.499984740745262"/>
      <name val="Calibri"/>
      <family val="2"/>
    </font>
    <font>
      <b/>
      <i/>
      <sz val="11"/>
      <color theme="0" tint="-0.499984740745262"/>
      <name val="Calibri"/>
      <family val="2"/>
    </font>
    <font>
      <i/>
      <sz val="11"/>
      <color rgb="FF0070C0"/>
      <name val="Calibri"/>
      <family val="2"/>
    </font>
    <font>
      <b/>
      <i/>
      <sz val="11"/>
      <color rgb="FF0070C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808080"/>
      <name val="Calibri"/>
      <family val="2"/>
    </font>
    <font>
      <b/>
      <i/>
      <sz val="11"/>
      <color rgb="FF808080"/>
      <name val="Calibri"/>
      <family val="2"/>
    </font>
    <font>
      <b/>
      <sz val="11"/>
      <color rgb="FFFF0000"/>
      <name val="Calibri"/>
      <family val="2"/>
    </font>
    <font>
      <sz val="11"/>
      <color rgb="FF0070C0"/>
      <name val="Calibri"/>
      <family val="2"/>
    </font>
    <font>
      <b/>
      <i/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2"/>
      <color rgb="FF0070C0"/>
      <name val="Calibri"/>
      <family val="2"/>
    </font>
    <font>
      <b/>
      <i/>
      <sz val="12"/>
      <color rgb="FF0070C0"/>
      <name val="Calibri"/>
      <family val="2"/>
    </font>
    <font>
      <b/>
      <sz val="11"/>
      <name val="Calibri"/>
      <family val="2"/>
    </font>
    <font>
      <i/>
      <sz val="12"/>
      <name val="Calibri"/>
      <family val="2"/>
    </font>
    <font>
      <i/>
      <sz val="11"/>
      <name val="Calibri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4"/>
      <color rgb="FF0070C0"/>
      <name val="Calibri"/>
      <family val="2"/>
    </font>
    <font>
      <b/>
      <sz val="12"/>
      <name val="Calibri"/>
      <family val="2"/>
    </font>
    <font>
      <b/>
      <sz val="14"/>
      <color rgb="FFFF0000"/>
      <name val="Calibri"/>
      <family val="2"/>
    </font>
    <font>
      <strike/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0" tint="-0.34998626667073579"/>
      <name val="Calibri"/>
      <family val="2"/>
    </font>
    <font>
      <sz val="1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7" fillId="0" borderId="12" xfId="0" applyFont="1" applyBorder="1" applyAlignment="1">
      <alignment horizontal="right"/>
    </xf>
    <xf numFmtId="0" fontId="8" fillId="0" borderId="13" xfId="0" applyFont="1" applyBorder="1"/>
    <xf numFmtId="0" fontId="10" fillId="0" borderId="20" xfId="0" applyFont="1" applyBorder="1" applyAlignment="1">
      <alignment horizontal="right"/>
    </xf>
    <xf numFmtId="0" fontId="10" fillId="0" borderId="0" xfId="0" applyFont="1" applyAlignment="1">
      <alignment horizontal="right"/>
    </xf>
    <xf numFmtId="43" fontId="14" fillId="0" borderId="0" xfId="1" applyFont="1" applyAlignment="1">
      <alignment horizontal="right"/>
    </xf>
    <xf numFmtId="0" fontId="14" fillId="0" borderId="0" xfId="0" applyFont="1" applyAlignment="1">
      <alignment horizontal="center"/>
    </xf>
    <xf numFmtId="0" fontId="11" fillId="0" borderId="12" xfId="0" applyFont="1" applyBorder="1" applyAlignment="1">
      <alignment horizontal="right"/>
    </xf>
    <xf numFmtId="0" fontId="8" fillId="0" borderId="16" xfId="0" applyFont="1" applyBorder="1"/>
    <xf numFmtId="0" fontId="6" fillId="0" borderId="19" xfId="0" applyFont="1" applyBorder="1"/>
    <xf numFmtId="0" fontId="18" fillId="0" borderId="19" xfId="0" applyFont="1" applyBorder="1"/>
    <xf numFmtId="0" fontId="6" fillId="0" borderId="21" xfId="0" applyFont="1" applyBorder="1"/>
    <xf numFmtId="0" fontId="19" fillId="0" borderId="0" xfId="0" applyFont="1"/>
    <xf numFmtId="0" fontId="19" fillId="0" borderId="14" xfId="0" applyFont="1" applyBorder="1"/>
    <xf numFmtId="0" fontId="19" fillId="0" borderId="17" xfId="0" applyFont="1" applyBorder="1"/>
    <xf numFmtId="0" fontId="19" fillId="0" borderId="16" xfId="0" applyFont="1" applyBorder="1"/>
    <xf numFmtId="0" fontId="19" fillId="0" borderId="18" xfId="0" applyFont="1" applyBorder="1"/>
    <xf numFmtId="0" fontId="19" fillId="0" borderId="19" xfId="0" applyFont="1" applyBorder="1"/>
    <xf numFmtId="0" fontId="19" fillId="0" borderId="20" xfId="0" applyFont="1" applyBorder="1"/>
    <xf numFmtId="0" fontId="20" fillId="0" borderId="19" xfId="0" applyFont="1" applyBorder="1"/>
    <xf numFmtId="43" fontId="19" fillId="0" borderId="0" xfId="1" applyFont="1" applyFill="1" applyBorder="1"/>
    <xf numFmtId="0" fontId="20" fillId="0" borderId="0" xfId="0" applyFont="1"/>
    <xf numFmtId="164" fontId="19" fillId="0" borderId="0" xfId="1" applyNumberFormat="1" applyFont="1" applyFill="1" applyBorder="1"/>
    <xf numFmtId="0" fontId="20" fillId="0" borderId="16" xfId="0" applyFont="1" applyBorder="1"/>
    <xf numFmtId="43" fontId="19" fillId="0" borderId="17" xfId="1" applyFont="1" applyFill="1" applyBorder="1"/>
    <xf numFmtId="0" fontId="19" fillId="0" borderId="32" xfId="0" applyFont="1" applyBorder="1"/>
    <xf numFmtId="0" fontId="19" fillId="0" borderId="11" xfId="0" applyFont="1" applyBorder="1"/>
    <xf numFmtId="0" fontId="10" fillId="0" borderId="0" xfId="0" applyFont="1"/>
    <xf numFmtId="0" fontId="20" fillId="0" borderId="20" xfId="0" applyFont="1" applyBorder="1"/>
    <xf numFmtId="0" fontId="19" fillId="0" borderId="21" xfId="0" applyFont="1" applyBorder="1"/>
    <xf numFmtId="9" fontId="19" fillId="0" borderId="0" xfId="2" applyFont="1" applyFill="1" applyBorder="1"/>
    <xf numFmtId="0" fontId="10" fillId="0" borderId="19" xfId="0" applyFont="1" applyBorder="1"/>
    <xf numFmtId="0" fontId="19" fillId="0" borderId="22" xfId="0" applyFont="1" applyBorder="1"/>
    <xf numFmtId="0" fontId="16" fillId="0" borderId="20" xfId="0" applyFont="1" applyBorder="1"/>
    <xf numFmtId="0" fontId="6" fillId="0" borderId="0" xfId="0" applyFont="1"/>
    <xf numFmtId="0" fontId="6" fillId="0" borderId="44" xfId="0" applyFont="1" applyBorder="1"/>
    <xf numFmtId="0" fontId="19" fillId="0" borderId="0" xfId="0" applyFont="1" applyAlignment="1">
      <alignment horizontal="center"/>
    </xf>
    <xf numFmtId="49" fontId="19" fillId="0" borderId="14" xfId="1" applyNumberFormat="1" applyFont="1" applyFill="1" applyBorder="1"/>
    <xf numFmtId="0" fontId="23" fillId="0" borderId="0" xfId="0" applyFont="1" applyAlignment="1">
      <alignment horizontal="center"/>
    </xf>
    <xf numFmtId="49" fontId="19" fillId="0" borderId="19" xfId="0" quotePrefix="1" applyNumberFormat="1" applyFont="1" applyBorder="1"/>
    <xf numFmtId="49" fontId="19" fillId="0" borderId="19" xfId="0" applyNumberFormat="1" applyFont="1" applyBorder="1"/>
    <xf numFmtId="14" fontId="19" fillId="0" borderId="0" xfId="0" applyNumberFormat="1" applyFont="1" applyAlignment="1">
      <alignment horizontal="right"/>
    </xf>
    <xf numFmtId="0" fontId="10" fillId="0" borderId="20" xfId="0" applyFont="1" applyBorder="1"/>
    <xf numFmtId="0" fontId="19" fillId="0" borderId="0" xfId="0" applyFont="1" applyAlignment="1">
      <alignment horizontal="right"/>
    </xf>
    <xf numFmtId="49" fontId="10" fillId="0" borderId="19" xfId="0" applyNumberFormat="1" applyFont="1" applyBorder="1"/>
    <xf numFmtId="9" fontId="19" fillId="0" borderId="0" xfId="1" applyNumberFormat="1" applyFont="1" applyFill="1" applyBorder="1"/>
    <xf numFmtId="0" fontId="20" fillId="0" borderId="41" xfId="0" applyFont="1" applyBorder="1"/>
    <xf numFmtId="164" fontId="19" fillId="0" borderId="0" xfId="1" applyNumberFormat="1" applyFont="1" applyFill="1" applyBorder="1" applyAlignment="1">
      <alignment horizontal="left" indent="1"/>
    </xf>
    <xf numFmtId="4" fontId="19" fillId="0" borderId="0" xfId="0" applyNumberFormat="1" applyFont="1"/>
    <xf numFmtId="0" fontId="20" fillId="0" borderId="38" xfId="0" applyFont="1" applyBorder="1"/>
    <xf numFmtId="0" fontId="19" fillId="0" borderId="25" xfId="0" applyFont="1" applyBorder="1"/>
    <xf numFmtId="14" fontId="19" fillId="0" borderId="0" xfId="1" applyNumberFormat="1" applyFont="1" applyFill="1" applyBorder="1"/>
    <xf numFmtId="0" fontId="19" fillId="0" borderId="23" xfId="0" applyFont="1" applyBorder="1"/>
    <xf numFmtId="0" fontId="19" fillId="0" borderId="43" xfId="0" applyFont="1" applyBorder="1"/>
    <xf numFmtId="0" fontId="19" fillId="0" borderId="41" xfId="0" applyFont="1" applyBorder="1"/>
    <xf numFmtId="0" fontId="19" fillId="0" borderId="44" xfId="0" applyFont="1" applyBorder="1"/>
    <xf numFmtId="0" fontId="19" fillId="0" borderId="19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25" xfId="0" applyFont="1" applyBorder="1" applyAlignment="1">
      <alignment horizontal="left"/>
    </xf>
    <xf numFmtId="0" fontId="19" fillId="0" borderId="32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9" fillId="0" borderId="2" xfId="0" applyFont="1" applyBorder="1"/>
    <xf numFmtId="0" fontId="19" fillId="0" borderId="46" xfId="0" applyFont="1" applyBorder="1"/>
    <xf numFmtId="10" fontId="19" fillId="0" borderId="0" xfId="0" applyNumberFormat="1" applyFont="1"/>
    <xf numFmtId="0" fontId="23" fillId="0" borderId="0" xfId="0" applyFont="1"/>
    <xf numFmtId="0" fontId="7" fillId="0" borderId="14" xfId="0" applyFont="1" applyBorder="1" applyAlignment="1">
      <alignment horizontal="right"/>
    </xf>
    <xf numFmtId="0" fontId="24" fillId="0" borderId="16" xfId="0" applyFont="1" applyBorder="1"/>
    <xf numFmtId="0" fontId="18" fillId="0" borderId="0" xfId="0" applyFont="1"/>
    <xf numFmtId="49" fontId="6" fillId="0" borderId="37" xfId="0" applyNumberFormat="1" applyFont="1" applyBorder="1"/>
    <xf numFmtId="0" fontId="15" fillId="0" borderId="32" xfId="0" applyFont="1" applyBorder="1"/>
    <xf numFmtId="0" fontId="26" fillId="0" borderId="16" xfId="0" applyFont="1" applyBorder="1"/>
    <xf numFmtId="9" fontId="19" fillId="0" borderId="0" xfId="0" applyNumberFormat="1" applyFont="1"/>
    <xf numFmtId="0" fontId="27" fillId="0" borderId="20" xfId="0" applyFont="1" applyBorder="1"/>
    <xf numFmtId="0" fontId="19" fillId="0" borderId="39" xfId="0" applyFont="1" applyBorder="1"/>
    <xf numFmtId="0" fontId="20" fillId="0" borderId="11" xfId="0" applyFont="1" applyBorder="1"/>
    <xf numFmtId="0" fontId="19" fillId="0" borderId="45" xfId="0" applyFont="1" applyBorder="1"/>
    <xf numFmtId="43" fontId="19" fillId="0" borderId="39" xfId="1" applyFont="1" applyFill="1" applyBorder="1"/>
    <xf numFmtId="0" fontId="19" fillId="0" borderId="3" xfId="0" applyFont="1" applyBorder="1"/>
    <xf numFmtId="43" fontId="19" fillId="0" borderId="11" xfId="1" applyFont="1" applyFill="1" applyBorder="1"/>
    <xf numFmtId="43" fontId="19" fillId="0" borderId="41" xfId="1" applyFont="1" applyFill="1" applyBorder="1"/>
    <xf numFmtId="43" fontId="19" fillId="0" borderId="41" xfId="0" applyNumberFormat="1" applyFont="1" applyBorder="1"/>
    <xf numFmtId="0" fontId="19" fillId="0" borderId="20" xfId="0" applyFont="1" applyBorder="1" applyAlignment="1">
      <alignment horizontal="left"/>
    </xf>
    <xf numFmtId="0" fontId="19" fillId="0" borderId="19" xfId="0" quotePrefix="1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0" fontId="19" fillId="0" borderId="0" xfId="0" applyFont="1" applyProtection="1">
      <protection locked="0"/>
    </xf>
    <xf numFmtId="0" fontId="28" fillId="0" borderId="11" xfId="0" applyFont="1" applyBorder="1"/>
    <xf numFmtId="0" fontId="29" fillId="0" borderId="11" xfId="0" applyFont="1" applyBorder="1" applyAlignment="1">
      <alignment horizontal="right"/>
    </xf>
    <xf numFmtId="0" fontId="6" fillId="2" borderId="16" xfId="0" applyFont="1" applyFill="1" applyBorder="1" applyProtection="1">
      <protection locked="0"/>
    </xf>
    <xf numFmtId="0" fontId="19" fillId="2" borderId="17" xfId="0" applyFont="1" applyFill="1" applyBorder="1" applyProtection="1">
      <protection locked="0"/>
    </xf>
    <xf numFmtId="0" fontId="10" fillId="2" borderId="18" xfId="0" applyFont="1" applyFill="1" applyBorder="1" applyAlignment="1" applyProtection="1">
      <alignment horizontal="right"/>
      <protection locked="0"/>
    </xf>
    <xf numFmtId="0" fontId="19" fillId="2" borderId="19" xfId="0" applyFont="1" applyFill="1" applyBorder="1" applyProtection="1">
      <protection locked="0"/>
    </xf>
    <xf numFmtId="0" fontId="19" fillId="2" borderId="0" xfId="0" applyFont="1" applyFill="1" applyProtection="1">
      <protection locked="0"/>
    </xf>
    <xf numFmtId="0" fontId="19" fillId="2" borderId="20" xfId="0" applyFont="1" applyFill="1" applyBorder="1" applyProtection="1"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29" xfId="0" applyFont="1" applyBorder="1"/>
    <xf numFmtId="0" fontId="19" fillId="0" borderId="30" xfId="0" applyFont="1" applyBorder="1"/>
    <xf numFmtId="14" fontId="20" fillId="0" borderId="30" xfId="0" applyNumberFormat="1" applyFont="1" applyBorder="1" applyAlignment="1">
      <alignment horizontal="right"/>
    </xf>
    <xf numFmtId="0" fontId="20" fillId="0" borderId="30" xfId="0" applyFont="1" applyBorder="1"/>
    <xf numFmtId="14" fontId="20" fillId="0" borderId="31" xfId="0" applyNumberFormat="1" applyFont="1" applyBorder="1" applyAlignment="1">
      <alignment horizontal="right"/>
    </xf>
    <xf numFmtId="3" fontId="19" fillId="0" borderId="0" xfId="0" applyNumberFormat="1" applyFont="1" applyProtection="1">
      <protection locked="0"/>
    </xf>
    <xf numFmtId="0" fontId="20" fillId="0" borderId="25" xfId="0" applyFont="1" applyBorder="1"/>
    <xf numFmtId="3" fontId="19" fillId="0" borderId="0" xfId="0" applyNumberFormat="1" applyFont="1"/>
    <xf numFmtId="3" fontId="19" fillId="0" borderId="20" xfId="0" applyNumberFormat="1" applyFont="1" applyBorder="1"/>
    <xf numFmtId="0" fontId="19" fillId="0" borderId="0" xfId="0" quotePrefix="1" applyFont="1" applyProtection="1">
      <protection locked="0"/>
    </xf>
    <xf numFmtId="3" fontId="19" fillId="0" borderId="11" xfId="0" applyNumberFormat="1" applyFont="1" applyBorder="1"/>
    <xf numFmtId="3" fontId="20" fillId="0" borderId="0" xfId="0" applyNumberFormat="1" applyFont="1"/>
    <xf numFmtId="0" fontId="10" fillId="0" borderId="0" xfId="0" applyFont="1" applyAlignment="1">
      <alignment horizontal="left"/>
    </xf>
    <xf numFmtId="3" fontId="10" fillId="0" borderId="11" xfId="0" applyNumberFormat="1" applyFont="1" applyBorder="1" applyAlignment="1">
      <alignment horizontal="left"/>
    </xf>
    <xf numFmtId="3" fontId="10" fillId="0" borderId="33" xfId="0" applyNumberFormat="1" applyFont="1" applyBorder="1" applyAlignment="1">
      <alignment horizontal="left"/>
    </xf>
    <xf numFmtId="3" fontId="19" fillId="0" borderId="2" xfId="0" applyNumberFormat="1" applyFont="1" applyBorder="1"/>
    <xf numFmtId="3" fontId="20" fillId="0" borderId="20" xfId="0" applyNumberFormat="1" applyFont="1" applyBorder="1"/>
    <xf numFmtId="3" fontId="10" fillId="0" borderId="0" xfId="0" applyNumberFormat="1" applyFont="1"/>
    <xf numFmtId="0" fontId="32" fillId="0" borderId="0" xfId="0" applyFont="1"/>
    <xf numFmtId="3" fontId="32" fillId="0" borderId="0" xfId="0" applyNumberFormat="1" applyFont="1" applyAlignment="1">
      <alignment horizontal="left"/>
    </xf>
    <xf numFmtId="3" fontId="18" fillId="0" borderId="0" xfId="0" applyNumberFormat="1" applyFont="1" applyAlignment="1">
      <alignment horizontal="right"/>
    </xf>
    <xf numFmtId="3" fontId="19" fillId="0" borderId="11" xfId="0" applyNumberFormat="1" applyFont="1" applyBorder="1" applyAlignment="1">
      <alignment horizontal="right"/>
    </xf>
    <xf numFmtId="3" fontId="19" fillId="0" borderId="33" xfId="0" applyNumberFormat="1" applyFont="1" applyBorder="1" applyAlignment="1">
      <alignment horizontal="right"/>
    </xf>
    <xf numFmtId="3" fontId="18" fillId="0" borderId="0" xfId="0" applyNumberFormat="1" applyFont="1"/>
    <xf numFmtId="3" fontId="32" fillId="0" borderId="11" xfId="0" applyNumberFormat="1" applyFont="1" applyBorder="1" applyAlignment="1">
      <alignment horizontal="left"/>
    </xf>
    <xf numFmtId="3" fontId="32" fillId="0" borderId="2" xfId="0" applyNumberFormat="1" applyFont="1" applyBorder="1" applyAlignment="1">
      <alignment horizontal="left"/>
    </xf>
    <xf numFmtId="3" fontId="10" fillId="0" borderId="0" xfId="0" applyNumberFormat="1" applyFont="1" applyAlignment="1">
      <alignment horizontal="right"/>
    </xf>
    <xf numFmtId="0" fontId="19" fillId="0" borderId="25" xfId="0" applyFont="1" applyBorder="1" applyAlignment="1">
      <alignment horizontal="center"/>
    </xf>
    <xf numFmtId="0" fontId="18" fillId="0" borderId="25" xfId="0" applyFont="1" applyBorder="1"/>
    <xf numFmtId="3" fontId="32" fillId="0" borderId="20" xfId="0" applyNumberFormat="1" applyFont="1" applyBorder="1" applyAlignment="1">
      <alignment horizontal="left"/>
    </xf>
    <xf numFmtId="0" fontId="19" fillId="2" borderId="19" xfId="0" quotePrefix="1" applyFont="1" applyFill="1" applyBorder="1" applyProtection="1">
      <protection locked="0"/>
    </xf>
    <xf numFmtId="0" fontId="18" fillId="0" borderId="25" xfId="0" applyFont="1" applyBorder="1" applyAlignment="1">
      <alignment horizontal="center"/>
    </xf>
    <xf numFmtId="3" fontId="18" fillId="0" borderId="20" xfId="0" applyNumberFormat="1" applyFont="1" applyBorder="1"/>
    <xf numFmtId="3" fontId="18" fillId="0" borderId="20" xfId="0" applyNumberFormat="1" applyFont="1" applyBorder="1" applyAlignment="1">
      <alignment horizontal="right"/>
    </xf>
    <xf numFmtId="3" fontId="20" fillId="0" borderId="35" xfId="0" applyNumberFormat="1" applyFont="1" applyBorder="1"/>
    <xf numFmtId="3" fontId="32" fillId="0" borderId="33" xfId="0" applyNumberFormat="1" applyFont="1" applyBorder="1" applyAlignment="1">
      <alignment horizontal="left"/>
    </xf>
    <xf numFmtId="3" fontId="30" fillId="0" borderId="0" xfId="0" applyNumberFormat="1" applyFont="1"/>
    <xf numFmtId="3" fontId="30" fillId="0" borderId="20" xfId="0" applyNumberFormat="1" applyFont="1" applyBorder="1"/>
    <xf numFmtId="0" fontId="32" fillId="0" borderId="25" xfId="0" applyFont="1" applyBorder="1"/>
    <xf numFmtId="3" fontId="10" fillId="0" borderId="0" xfId="0" applyNumberFormat="1" applyFont="1" applyAlignment="1">
      <alignment horizontal="left"/>
    </xf>
    <xf numFmtId="3" fontId="10" fillId="0" borderId="20" xfId="0" applyNumberFormat="1" applyFont="1" applyBorder="1" applyAlignment="1">
      <alignment horizontal="left"/>
    </xf>
    <xf numFmtId="0" fontId="20" fillId="0" borderId="25" xfId="0" applyFont="1" applyBorder="1" applyAlignment="1">
      <alignment horizontal="center"/>
    </xf>
    <xf numFmtId="0" fontId="19" fillId="0" borderId="13" xfId="0" applyFont="1" applyBorder="1"/>
    <xf numFmtId="3" fontId="20" fillId="0" borderId="14" xfId="0" applyNumberFormat="1" applyFont="1" applyBorder="1"/>
    <xf numFmtId="0" fontId="20" fillId="0" borderId="6" xfId="0" applyFont="1" applyBorder="1"/>
    <xf numFmtId="0" fontId="20" fillId="0" borderId="14" xfId="0" applyFont="1" applyBorder="1"/>
    <xf numFmtId="3" fontId="20" fillId="0" borderId="12" xfId="0" applyNumberFormat="1" applyFont="1" applyBorder="1"/>
    <xf numFmtId="0" fontId="30" fillId="0" borderId="0" xfId="0" applyFont="1" applyAlignment="1">
      <alignment horizontal="center" vertical="center"/>
    </xf>
    <xf numFmtId="0" fontId="28" fillId="0" borderId="0" xfId="0" applyFont="1"/>
    <xf numFmtId="3" fontId="19" fillId="0" borderId="0" xfId="0" applyNumberFormat="1" applyFont="1" applyAlignment="1">
      <alignment horizontal="center"/>
    </xf>
    <xf numFmtId="9" fontId="19" fillId="0" borderId="0" xfId="0" applyNumberFormat="1" applyFont="1" applyAlignment="1">
      <alignment horizontal="left"/>
    </xf>
    <xf numFmtId="3" fontId="20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left"/>
    </xf>
    <xf numFmtId="0" fontId="28" fillId="0" borderId="16" xfId="0" applyFont="1" applyBorder="1" applyAlignment="1">
      <alignment horizontal="left"/>
    </xf>
    <xf numFmtId="0" fontId="35" fillId="0" borderId="17" xfId="0" applyFont="1" applyBorder="1" applyAlignment="1">
      <alignment horizontal="left"/>
    </xf>
    <xf numFmtId="0" fontId="36" fillId="0" borderId="0" xfId="0" applyFont="1" applyAlignment="1">
      <alignment horizontal="right" vertical="center"/>
    </xf>
    <xf numFmtId="0" fontId="35" fillId="0" borderId="21" xfId="0" applyFont="1" applyBorder="1" applyAlignment="1">
      <alignment horizontal="left"/>
    </xf>
    <xf numFmtId="0" fontId="32" fillId="0" borderId="22" xfId="0" applyFont="1" applyBorder="1" applyAlignment="1">
      <alignment horizontal="left"/>
    </xf>
    <xf numFmtId="0" fontId="35" fillId="0" borderId="22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17" xfId="0" applyFont="1" applyBorder="1" applyAlignment="1">
      <alignment horizontal="left"/>
    </xf>
    <xf numFmtId="3" fontId="19" fillId="0" borderId="17" xfId="0" applyNumberFormat="1" applyFont="1" applyBorder="1" applyAlignment="1">
      <alignment horizontal="right"/>
    </xf>
    <xf numFmtId="3" fontId="19" fillId="0" borderId="28" xfId="0" applyNumberFormat="1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3" fontId="19" fillId="0" borderId="15" xfId="0" applyNumberFormat="1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44" xfId="0" applyFont="1" applyBorder="1" applyAlignment="1">
      <alignment horizontal="left"/>
    </xf>
    <xf numFmtId="0" fontId="19" fillId="0" borderId="41" xfId="0" applyFont="1" applyBorder="1" applyAlignment="1">
      <alignment horizontal="left"/>
    </xf>
    <xf numFmtId="3" fontId="20" fillId="0" borderId="41" xfId="0" applyNumberFormat="1" applyFont="1" applyBorder="1" applyAlignment="1">
      <alignment horizontal="right"/>
    </xf>
    <xf numFmtId="3" fontId="20" fillId="0" borderId="47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right"/>
    </xf>
    <xf numFmtId="3" fontId="19" fillId="0" borderId="3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3" fontId="21" fillId="0" borderId="0" xfId="0" applyNumberFormat="1" applyFont="1" applyAlignment="1">
      <alignment horizontal="right"/>
    </xf>
    <xf numFmtId="3" fontId="21" fillId="0" borderId="15" xfId="0" applyNumberFormat="1" applyFont="1" applyBorder="1" applyAlignment="1">
      <alignment horizontal="right"/>
    </xf>
    <xf numFmtId="0" fontId="20" fillId="0" borderId="41" xfId="0" applyFont="1" applyBorder="1" applyAlignment="1">
      <alignment horizontal="left"/>
    </xf>
    <xf numFmtId="0" fontId="20" fillId="0" borderId="19" xfId="0" applyFont="1" applyBorder="1" applyAlignment="1">
      <alignment horizontal="left"/>
    </xf>
    <xf numFmtId="3" fontId="20" fillId="0" borderId="15" xfId="0" applyNumberFormat="1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20" fillId="0" borderId="21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3" fontId="20" fillId="0" borderId="22" xfId="0" applyNumberFormat="1" applyFont="1" applyBorder="1" applyAlignment="1">
      <alignment horizontal="right"/>
    </xf>
    <xf numFmtId="3" fontId="20" fillId="0" borderId="8" xfId="0" applyNumberFormat="1" applyFont="1" applyBorder="1" applyAlignment="1">
      <alignment horizontal="right"/>
    </xf>
    <xf numFmtId="0" fontId="2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/>
      <protection locked="0"/>
    </xf>
    <xf numFmtId="0" fontId="20" fillId="0" borderId="18" xfId="0" applyFont="1" applyBorder="1"/>
    <xf numFmtId="3" fontId="19" fillId="0" borderId="19" xfId="0" applyNumberFormat="1" applyFont="1" applyBorder="1"/>
    <xf numFmtId="0" fontId="20" fillId="0" borderId="13" xfId="0" applyFont="1" applyBorder="1"/>
    <xf numFmtId="0" fontId="20" fillId="0" borderId="12" xfId="0" applyFont="1" applyBorder="1"/>
    <xf numFmtId="3" fontId="20" fillId="0" borderId="13" xfId="0" applyNumberFormat="1" applyFont="1" applyBorder="1"/>
    <xf numFmtId="0" fontId="19" fillId="0" borderId="12" xfId="0" applyFont="1" applyBorder="1"/>
    <xf numFmtId="3" fontId="20" fillId="0" borderId="21" xfId="0" applyNumberFormat="1" applyFont="1" applyBorder="1"/>
    <xf numFmtId="3" fontId="20" fillId="0" borderId="22" xfId="0" applyNumberFormat="1" applyFont="1" applyBorder="1"/>
    <xf numFmtId="3" fontId="20" fillId="0" borderId="23" xfId="0" applyNumberFormat="1" applyFont="1" applyBorder="1"/>
    <xf numFmtId="9" fontId="39" fillId="0" borderId="0" xfId="1" applyNumberFormat="1" applyFont="1" applyFill="1" applyBorder="1" applyAlignment="1">
      <alignment horizontal="right"/>
    </xf>
    <xf numFmtId="49" fontId="39" fillId="0" borderId="0" xfId="0" applyNumberFormat="1" applyFont="1"/>
    <xf numFmtId="0" fontId="38" fillId="0" borderId="18" xfId="0" applyFont="1" applyBorder="1"/>
    <xf numFmtId="0" fontId="10" fillId="0" borderId="23" xfId="0" applyFont="1" applyBorder="1" applyAlignment="1">
      <alignment horizontal="right"/>
    </xf>
    <xf numFmtId="49" fontId="18" fillId="0" borderId="19" xfId="0" applyNumberFormat="1" applyFont="1" applyBorder="1"/>
    <xf numFmtId="0" fontId="32" fillId="0" borderId="19" xfId="0" applyFont="1" applyBorder="1"/>
    <xf numFmtId="166" fontId="19" fillId="0" borderId="0" xfId="0" applyNumberFormat="1" applyFont="1"/>
    <xf numFmtId="0" fontId="27" fillId="0" borderId="0" xfId="0" applyFont="1"/>
    <xf numFmtId="9" fontId="19" fillId="0" borderId="0" xfId="0" applyNumberFormat="1" applyFont="1" applyAlignment="1">
      <alignment horizontal="right"/>
    </xf>
    <xf numFmtId="0" fontId="12" fillId="3" borderId="19" xfId="0" applyFont="1" applyFill="1" applyBorder="1" applyProtection="1">
      <protection locked="0"/>
    </xf>
    <xf numFmtId="0" fontId="8" fillId="0" borderId="16" xfId="0" applyFont="1" applyBorder="1" applyProtection="1">
      <protection locked="0"/>
    </xf>
    <xf numFmtId="0" fontId="11" fillId="0" borderId="18" xfId="0" applyFont="1" applyBorder="1" applyAlignment="1">
      <alignment horizontal="right"/>
    </xf>
    <xf numFmtId="0" fontId="12" fillId="3" borderId="16" xfId="0" applyFont="1" applyFill="1" applyBorder="1" applyProtection="1">
      <protection locked="0"/>
    </xf>
    <xf numFmtId="0" fontId="34" fillId="3" borderId="0" xfId="0" applyFont="1" applyFill="1" applyAlignment="1" applyProtection="1">
      <alignment horizontal="left"/>
      <protection locked="0"/>
    </xf>
    <xf numFmtId="0" fontId="21" fillId="0" borderId="0" xfId="0" applyFont="1" applyAlignment="1">
      <alignment horizontal="center"/>
    </xf>
    <xf numFmtId="0" fontId="34" fillId="0" borderId="0" xfId="0" applyFont="1"/>
    <xf numFmtId="0" fontId="40" fillId="0" borderId="0" xfId="0" applyFont="1"/>
    <xf numFmtId="0" fontId="2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49" fontId="19" fillId="0" borderId="0" xfId="0" quotePrefix="1" applyNumberFormat="1" applyFont="1" applyAlignment="1">
      <alignment horizontal="left"/>
    </xf>
    <xf numFmtId="0" fontId="19" fillId="0" borderId="0" xfId="0" quotePrefix="1" applyFont="1"/>
    <xf numFmtId="0" fontId="23" fillId="0" borderId="0" xfId="0" applyFont="1" applyAlignment="1">
      <alignment horizontal="right" vertical="center"/>
    </xf>
    <xf numFmtId="0" fontId="18" fillId="3" borderId="16" xfId="0" applyFont="1" applyFill="1" applyBorder="1" applyAlignment="1" applyProtection="1">
      <alignment horizontal="left" vertical="center"/>
      <protection locked="0"/>
    </xf>
    <xf numFmtId="0" fontId="18" fillId="3" borderId="17" xfId="0" applyFont="1" applyFill="1" applyBorder="1" applyAlignment="1" applyProtection="1">
      <alignment horizontal="left" vertical="center"/>
      <protection locked="0"/>
    </xf>
    <xf numFmtId="0" fontId="18" fillId="3" borderId="18" xfId="0" applyFont="1" applyFill="1" applyBorder="1" applyAlignment="1" applyProtection="1">
      <alignment horizontal="left" vertical="center"/>
      <protection locked="0"/>
    </xf>
    <xf numFmtId="0" fontId="18" fillId="3" borderId="19" xfId="0" applyFont="1" applyFill="1" applyBorder="1" applyAlignment="1" applyProtection="1">
      <alignment horizontal="left" vertical="center"/>
      <protection locked="0"/>
    </xf>
    <xf numFmtId="0" fontId="18" fillId="3" borderId="0" xfId="0" applyFont="1" applyFill="1" applyAlignment="1" applyProtection="1">
      <alignment horizontal="left" vertical="center"/>
      <protection locked="0"/>
    </xf>
    <xf numFmtId="0" fontId="18" fillId="3" borderId="20" xfId="0" applyFont="1" applyFill="1" applyBorder="1" applyAlignment="1" applyProtection="1">
      <alignment horizontal="left" vertical="center"/>
      <protection locked="0"/>
    </xf>
    <xf numFmtId="0" fontId="18" fillId="3" borderId="21" xfId="0" applyFont="1" applyFill="1" applyBorder="1" applyAlignment="1" applyProtection="1">
      <alignment horizontal="left" vertical="center"/>
      <protection locked="0"/>
    </xf>
    <xf numFmtId="0" fontId="18" fillId="3" borderId="22" xfId="0" applyFont="1" applyFill="1" applyBorder="1" applyAlignment="1" applyProtection="1">
      <alignment horizontal="left" vertical="center"/>
      <protection locked="0"/>
    </xf>
    <xf numFmtId="0" fontId="18" fillId="3" borderId="23" xfId="0" applyFont="1" applyFill="1" applyBorder="1" applyAlignment="1" applyProtection="1">
      <alignment horizontal="left" vertical="center"/>
      <protection locked="0"/>
    </xf>
    <xf numFmtId="0" fontId="41" fillId="3" borderId="16" xfId="0" applyFont="1" applyFill="1" applyBorder="1" applyAlignment="1" applyProtection="1">
      <alignment horizontal="left" vertical="center"/>
      <protection locked="0"/>
    </xf>
    <xf numFmtId="0" fontId="41" fillId="3" borderId="17" xfId="0" applyFont="1" applyFill="1" applyBorder="1" applyAlignment="1" applyProtection="1">
      <alignment horizontal="left" vertical="center"/>
      <protection locked="0"/>
    </xf>
    <xf numFmtId="0" fontId="41" fillId="3" borderId="18" xfId="0" applyFont="1" applyFill="1" applyBorder="1" applyAlignment="1" applyProtection="1">
      <alignment horizontal="left" vertical="center"/>
      <protection locked="0"/>
    </xf>
    <xf numFmtId="0" fontId="41" fillId="3" borderId="19" xfId="0" applyFont="1" applyFill="1" applyBorder="1" applyAlignment="1" applyProtection="1">
      <alignment horizontal="left" vertical="center"/>
      <protection locked="0"/>
    </xf>
    <xf numFmtId="0" fontId="41" fillId="3" borderId="0" xfId="0" applyFont="1" applyFill="1" applyAlignment="1" applyProtection="1">
      <alignment horizontal="left" vertical="center"/>
      <protection locked="0"/>
    </xf>
    <xf numFmtId="0" fontId="41" fillId="3" borderId="20" xfId="0" applyFont="1" applyFill="1" applyBorder="1" applyAlignment="1" applyProtection="1">
      <alignment horizontal="left" vertical="center"/>
      <protection locked="0"/>
    </xf>
    <xf numFmtId="0" fontId="41" fillId="3" borderId="21" xfId="0" applyFont="1" applyFill="1" applyBorder="1" applyAlignment="1" applyProtection="1">
      <alignment horizontal="left" vertical="center"/>
      <protection locked="0"/>
    </xf>
    <xf numFmtId="0" fontId="41" fillId="3" borderId="22" xfId="0" applyFont="1" applyFill="1" applyBorder="1" applyAlignment="1" applyProtection="1">
      <alignment horizontal="left" vertical="center"/>
      <protection locked="0"/>
    </xf>
    <xf numFmtId="0" fontId="41" fillId="3" borderId="23" xfId="0" applyFont="1" applyFill="1" applyBorder="1" applyAlignment="1" applyProtection="1">
      <alignment horizontal="left" vertical="center"/>
      <protection locked="0"/>
    </xf>
    <xf numFmtId="0" fontId="34" fillId="3" borderId="16" xfId="0" applyFont="1" applyFill="1" applyBorder="1" applyAlignment="1" applyProtection="1">
      <alignment horizontal="left"/>
      <protection locked="0"/>
    </xf>
    <xf numFmtId="0" fontId="34" fillId="3" borderId="17" xfId="0" applyFont="1" applyFill="1" applyBorder="1" applyAlignment="1" applyProtection="1">
      <alignment horizontal="left"/>
      <protection locked="0"/>
    </xf>
    <xf numFmtId="0" fontId="34" fillId="3" borderId="18" xfId="0" applyFont="1" applyFill="1" applyBorder="1" applyAlignment="1" applyProtection="1">
      <alignment horizontal="left"/>
      <protection locked="0"/>
    </xf>
    <xf numFmtId="0" fontId="34" fillId="3" borderId="19" xfId="0" applyFont="1" applyFill="1" applyBorder="1" applyAlignment="1" applyProtection="1">
      <alignment horizontal="left"/>
      <protection locked="0"/>
    </xf>
    <xf numFmtId="0" fontId="34" fillId="3" borderId="20" xfId="0" applyFont="1" applyFill="1" applyBorder="1" applyAlignment="1" applyProtection="1">
      <alignment horizontal="left"/>
      <protection locked="0"/>
    </xf>
    <xf numFmtId="0" fontId="34" fillId="3" borderId="21" xfId="0" applyFont="1" applyFill="1" applyBorder="1" applyAlignment="1" applyProtection="1">
      <alignment horizontal="left"/>
      <protection locked="0"/>
    </xf>
    <xf numFmtId="0" fontId="34" fillId="3" borderId="22" xfId="0" applyFont="1" applyFill="1" applyBorder="1" applyAlignment="1" applyProtection="1">
      <alignment horizontal="left"/>
      <protection locked="0"/>
    </xf>
    <xf numFmtId="0" fontId="34" fillId="3" borderId="23" xfId="0" applyFont="1" applyFill="1" applyBorder="1" applyAlignment="1" applyProtection="1">
      <alignment horizontal="left"/>
      <protection locked="0"/>
    </xf>
    <xf numFmtId="43" fontId="3" fillId="0" borderId="0" xfId="1" applyFont="1" applyProtection="1">
      <protection locked="0"/>
    </xf>
    <xf numFmtId="0" fontId="3" fillId="0" borderId="0" xfId="0" applyFont="1" applyProtection="1">
      <protection locked="0"/>
    </xf>
    <xf numFmtId="43" fontId="3" fillId="0" borderId="17" xfId="1" applyFont="1" applyFill="1" applyBorder="1" applyProtection="1">
      <protection locked="0"/>
    </xf>
    <xf numFmtId="0" fontId="11" fillId="0" borderId="18" xfId="0" applyFont="1" applyBorder="1" applyAlignment="1" applyProtection="1">
      <alignment horizontal="right"/>
      <protection locked="0"/>
    </xf>
    <xf numFmtId="0" fontId="3" fillId="3" borderId="17" xfId="1" applyNumberFormat="1" applyFont="1" applyFill="1" applyBorder="1" applyAlignment="1" applyProtection="1">
      <alignment horizontal="left" vertical="center"/>
      <protection locked="0"/>
    </xf>
    <xf numFmtId="0" fontId="3" fillId="3" borderId="18" xfId="1" applyNumberFormat="1" applyFont="1" applyFill="1" applyBorder="1" applyAlignment="1" applyProtection="1">
      <alignment horizontal="left" vertical="center"/>
      <protection locked="0"/>
    </xf>
    <xf numFmtId="0" fontId="3" fillId="3" borderId="19" xfId="1" applyNumberFormat="1" applyFont="1" applyFill="1" applyBorder="1" applyAlignment="1" applyProtection="1">
      <alignment horizontal="left" vertical="center"/>
      <protection locked="0"/>
    </xf>
    <xf numFmtId="0" fontId="3" fillId="3" borderId="0" xfId="1" applyNumberFormat="1" applyFont="1" applyFill="1" applyBorder="1" applyAlignment="1" applyProtection="1">
      <alignment horizontal="left" vertical="center"/>
      <protection locked="0"/>
    </xf>
    <xf numFmtId="0" fontId="3" fillId="3" borderId="20" xfId="1" applyNumberFormat="1" applyFont="1" applyFill="1" applyBorder="1" applyAlignment="1" applyProtection="1">
      <alignment horizontal="left" vertical="center"/>
      <protection locked="0"/>
    </xf>
    <xf numFmtId="0" fontId="3" fillId="3" borderId="21" xfId="1" applyNumberFormat="1" applyFont="1" applyFill="1" applyBorder="1" applyAlignment="1" applyProtection="1">
      <alignment horizontal="left" vertical="center"/>
      <protection locked="0"/>
    </xf>
    <xf numFmtId="0" fontId="3" fillId="3" borderId="22" xfId="1" applyNumberFormat="1" applyFont="1" applyFill="1" applyBorder="1" applyAlignment="1" applyProtection="1">
      <alignment horizontal="left" vertical="center"/>
      <protection locked="0"/>
    </xf>
    <xf numFmtId="0" fontId="3" fillId="3" borderId="23" xfId="1" applyNumberFormat="1" applyFont="1" applyFill="1" applyBorder="1" applyAlignment="1" applyProtection="1">
      <alignment horizontal="left" vertical="center"/>
      <protection locked="0"/>
    </xf>
    <xf numFmtId="43" fontId="3" fillId="0" borderId="0" xfId="1" applyFont="1" applyAlignment="1" applyProtection="1">
      <alignment horizontal="center"/>
      <protection locked="0"/>
    </xf>
    <xf numFmtId="43" fontId="14" fillId="0" borderId="0" xfId="1" applyFont="1" applyAlignment="1" applyProtection="1">
      <alignment horizontal="right"/>
      <protection locked="0"/>
    </xf>
    <xf numFmtId="0" fontId="3" fillId="0" borderId="0" xfId="0" applyFont="1"/>
    <xf numFmtId="43" fontId="3" fillId="0" borderId="0" xfId="1" applyFont="1" applyProtection="1"/>
    <xf numFmtId="49" fontId="3" fillId="0" borderId="14" xfId="1" applyNumberFormat="1" applyFont="1" applyBorder="1" applyProtection="1"/>
    <xf numFmtId="43" fontId="3" fillId="0" borderId="16" xfId="1" applyFont="1" applyBorder="1" applyProtection="1"/>
    <xf numFmtId="43" fontId="3" fillId="0" borderId="17" xfId="1" applyFont="1" applyBorder="1" applyProtection="1"/>
    <xf numFmtId="43" fontId="3" fillId="0" borderId="18" xfId="1" applyFont="1" applyBorder="1" applyProtection="1"/>
    <xf numFmtId="49" fontId="3" fillId="0" borderId="19" xfId="1" applyNumberFormat="1" applyFont="1" applyBorder="1" applyProtection="1"/>
    <xf numFmtId="43" fontId="3" fillId="0" borderId="0" xfId="1" applyFont="1" applyBorder="1" applyProtection="1"/>
    <xf numFmtId="43" fontId="3" fillId="0" borderId="20" xfId="1" applyFont="1" applyBorder="1" applyProtection="1"/>
    <xf numFmtId="43" fontId="3" fillId="0" borderId="19" xfId="1" applyFont="1" applyBorder="1" applyProtection="1"/>
    <xf numFmtId="43" fontId="3" fillId="0" borderId="4" xfId="1" applyFont="1" applyBorder="1" applyProtection="1"/>
    <xf numFmtId="49" fontId="2" fillId="0" borderId="13" xfId="1" applyNumberFormat="1" applyFont="1" applyBorder="1" applyAlignment="1" applyProtection="1">
      <alignment horizontal="right"/>
    </xf>
    <xf numFmtId="43" fontId="2" fillId="0" borderId="6" xfId="1" applyFont="1" applyBorder="1" applyAlignment="1" applyProtection="1">
      <alignment horizontal="right"/>
    </xf>
    <xf numFmtId="43" fontId="3" fillId="0" borderId="14" xfId="1" applyFont="1" applyBorder="1" applyAlignment="1" applyProtection="1"/>
    <xf numFmtId="43" fontId="3" fillId="0" borderId="6" xfId="1" applyFont="1" applyBorder="1" applyAlignment="1" applyProtection="1"/>
    <xf numFmtId="43" fontId="3" fillId="0" borderId="12" xfId="1" applyFont="1" applyBorder="1" applyProtection="1"/>
    <xf numFmtId="49" fontId="3" fillId="0" borderId="15" xfId="1" applyNumberFormat="1" applyFont="1" applyBorder="1" applyProtection="1"/>
    <xf numFmtId="43" fontId="3" fillId="0" borderId="24" xfId="1" applyFont="1" applyBorder="1" applyProtection="1"/>
    <xf numFmtId="49" fontId="3" fillId="0" borderId="24" xfId="1" applyNumberFormat="1" applyFont="1" applyBorder="1" applyProtection="1"/>
    <xf numFmtId="43" fontId="3" fillId="0" borderId="25" xfId="1" applyFont="1" applyBorder="1" applyProtection="1"/>
    <xf numFmtId="49" fontId="3" fillId="0" borderId="25" xfId="1" applyNumberFormat="1" applyFont="1" applyBorder="1" applyProtection="1"/>
    <xf numFmtId="49" fontId="3" fillId="0" borderId="8" xfId="1" applyNumberFormat="1" applyFont="1" applyBorder="1" applyProtection="1"/>
    <xf numFmtId="43" fontId="3" fillId="0" borderId="21" xfId="1" applyFont="1" applyBorder="1" applyProtection="1"/>
    <xf numFmtId="43" fontId="3" fillId="0" borderId="10" xfId="1" applyFont="1" applyBorder="1" applyProtection="1"/>
    <xf numFmtId="43" fontId="3" fillId="0" borderId="22" xfId="1" applyFont="1" applyBorder="1" applyProtection="1"/>
    <xf numFmtId="49" fontId="3" fillId="0" borderId="10" xfId="1" applyNumberFormat="1" applyFont="1" applyBorder="1" applyProtection="1"/>
    <xf numFmtId="43" fontId="3" fillId="0" borderId="23" xfId="1" applyFont="1" applyBorder="1" applyProtection="1"/>
    <xf numFmtId="49" fontId="4" fillId="0" borderId="0" xfId="1" applyNumberFormat="1" applyFont="1" applyBorder="1" applyProtection="1"/>
    <xf numFmtId="49" fontId="4" fillId="0" borderId="19" xfId="1" applyNumberFormat="1" applyFont="1" applyBorder="1" applyProtection="1"/>
    <xf numFmtId="49" fontId="5" fillId="0" borderId="4" xfId="1" applyNumberFormat="1" applyFont="1" applyBorder="1" applyProtection="1"/>
    <xf numFmtId="49" fontId="9" fillId="0" borderId="7" xfId="1" applyNumberFormat="1" applyFont="1" applyBorder="1" applyAlignment="1" applyProtection="1">
      <alignment horizontal="center"/>
    </xf>
    <xf numFmtId="49" fontId="9" fillId="0" borderId="5" xfId="1" applyNumberFormat="1" applyFont="1" applyBorder="1" applyAlignment="1" applyProtection="1">
      <alignment horizontal="center"/>
    </xf>
    <xf numFmtId="49" fontId="9" fillId="0" borderId="12" xfId="1" applyNumberFormat="1" applyFont="1" applyBorder="1" applyAlignment="1" applyProtection="1">
      <alignment horizontal="center"/>
    </xf>
    <xf numFmtId="43" fontId="3" fillId="0" borderId="26" xfId="1" applyFont="1" applyBorder="1" applyProtection="1"/>
    <xf numFmtId="43" fontId="3" fillId="0" borderId="27" xfId="1" applyFont="1" applyBorder="1" applyProtection="1"/>
    <xf numFmtId="43" fontId="3" fillId="0" borderId="9" xfId="1" applyFont="1" applyBorder="1" applyProtection="1"/>
    <xf numFmtId="49" fontId="6" fillId="0" borderId="19" xfId="1" applyNumberFormat="1" applyFont="1" applyBorder="1" applyProtection="1"/>
    <xf numFmtId="43" fontId="3" fillId="0" borderId="20" xfId="1" applyFont="1" applyFill="1" applyBorder="1" applyProtection="1"/>
    <xf numFmtId="49" fontId="3" fillId="0" borderId="21" xfId="1" applyNumberFormat="1" applyFont="1" applyBorder="1" applyProtection="1"/>
    <xf numFmtId="49" fontId="3" fillId="0" borderId="0" xfId="1" applyNumberFormat="1" applyFont="1" applyProtection="1"/>
    <xf numFmtId="43" fontId="3" fillId="0" borderId="0" xfId="1" applyFont="1" applyAlignment="1" applyProtection="1">
      <alignment horizontal="center"/>
    </xf>
    <xf numFmtId="43" fontId="2" fillId="0" borderId="0" xfId="1" applyFont="1" applyProtection="1"/>
    <xf numFmtId="1" fontId="13" fillId="0" borderId="0" xfId="0" applyNumberFormat="1" applyFont="1" applyAlignment="1">
      <alignment horizontal="left"/>
    </xf>
    <xf numFmtId="0" fontId="14" fillId="0" borderId="0" xfId="0" applyFont="1" applyAlignment="1">
      <alignment horizontal="right"/>
    </xf>
    <xf numFmtId="1" fontId="13" fillId="0" borderId="0" xfId="1" applyNumberFormat="1" applyFont="1" applyAlignment="1" applyProtection="1">
      <alignment horizontal="left"/>
    </xf>
    <xf numFmtId="0" fontId="3" fillId="0" borderId="0" xfId="1" applyNumberFormat="1" applyFont="1" applyFill="1" applyProtection="1"/>
    <xf numFmtId="0" fontId="13" fillId="0" borderId="0" xfId="0" applyFont="1" applyAlignment="1">
      <alignment horizontal="center"/>
    </xf>
    <xf numFmtId="1" fontId="13" fillId="0" borderId="0" xfId="1" applyNumberFormat="1" applyFont="1" applyAlignment="1" applyProtection="1">
      <alignment horizontal="center"/>
    </xf>
    <xf numFmtId="0" fontId="3" fillId="0" borderId="0" xfId="1" applyNumberFormat="1" applyFont="1" applyFill="1" applyAlignment="1" applyProtection="1">
      <alignment horizontal="center"/>
    </xf>
    <xf numFmtId="43" fontId="3" fillId="0" borderId="0" xfId="1" applyFont="1" applyFill="1" applyAlignment="1" applyProtection="1">
      <alignment horizontal="center"/>
    </xf>
    <xf numFmtId="0" fontId="3" fillId="0" borderId="0" xfId="1" applyNumberFormat="1" applyFont="1" applyProtection="1"/>
    <xf numFmtId="0" fontId="3" fillId="0" borderId="0" xfId="0" applyFont="1" applyAlignment="1">
      <alignment horizontal="center"/>
    </xf>
    <xf numFmtId="1" fontId="13" fillId="0" borderId="0" xfId="1" quotePrefix="1" applyNumberFormat="1" applyFont="1" applyAlignment="1" applyProtection="1">
      <alignment horizontal="center"/>
    </xf>
    <xf numFmtId="0" fontId="3" fillId="0" borderId="0" xfId="1" quotePrefix="1" applyNumberFormat="1" applyFont="1" applyAlignment="1" applyProtection="1"/>
    <xf numFmtId="0" fontId="3" fillId="0" borderId="0" xfId="1" quotePrefix="1" applyNumberFormat="1" applyFont="1" applyFill="1" applyAlignment="1" applyProtection="1">
      <alignment horizontal="center"/>
    </xf>
    <xf numFmtId="1" fontId="13" fillId="0" borderId="0" xfId="1" applyNumberFormat="1" applyFont="1" applyBorder="1" applyAlignment="1" applyProtection="1">
      <alignment horizontal="center"/>
    </xf>
    <xf numFmtId="43" fontId="3" fillId="0" borderId="0" xfId="1" applyFont="1" applyFill="1" applyBorder="1" applyAlignment="1" applyProtection="1">
      <alignment horizontal="center"/>
    </xf>
    <xf numFmtId="49" fontId="19" fillId="0" borderId="0" xfId="0" applyNumberFormat="1" applyFont="1"/>
    <xf numFmtId="49" fontId="19" fillId="0" borderId="18" xfId="0" applyNumberFormat="1" applyFont="1" applyBorder="1"/>
    <xf numFmtId="49" fontId="19" fillId="0" borderId="20" xfId="0" applyNumberFormat="1" applyFont="1" applyBorder="1"/>
    <xf numFmtId="49" fontId="20" fillId="0" borderId="20" xfId="0" applyNumberFormat="1" applyFont="1" applyBorder="1"/>
    <xf numFmtId="43" fontId="19" fillId="0" borderId="17" xfId="1" applyFont="1" applyFill="1" applyBorder="1" applyProtection="1"/>
    <xf numFmtId="43" fontId="19" fillId="0" borderId="34" xfId="1" applyFont="1" applyFill="1" applyBorder="1" applyProtection="1"/>
    <xf numFmtId="0" fontId="20" fillId="0" borderId="17" xfId="0" applyFont="1" applyBorder="1"/>
    <xf numFmtId="164" fontId="19" fillId="0" borderId="18" xfId="1" applyNumberFormat="1" applyFont="1" applyFill="1" applyBorder="1" applyProtection="1"/>
    <xf numFmtId="49" fontId="19" fillId="0" borderId="20" xfId="1" applyNumberFormat="1" applyFont="1" applyFill="1" applyBorder="1" applyAlignment="1" applyProtection="1"/>
    <xf numFmtId="164" fontId="19" fillId="0" borderId="0" xfId="1" applyNumberFormat="1" applyFont="1" applyFill="1" applyBorder="1" applyProtection="1"/>
    <xf numFmtId="164" fontId="19" fillId="0" borderId="35" xfId="1" applyNumberFormat="1" applyFont="1" applyFill="1" applyBorder="1" applyProtection="1"/>
    <xf numFmtId="164" fontId="19" fillId="0" borderId="20" xfId="1" applyNumberFormat="1" applyFont="1" applyFill="1" applyBorder="1" applyProtection="1"/>
    <xf numFmtId="164" fontId="21" fillId="0" borderId="0" xfId="1" applyNumberFormat="1" applyFont="1" applyFill="1" applyBorder="1" applyProtection="1"/>
    <xf numFmtId="0" fontId="21" fillId="0" borderId="19" xfId="0" applyFont="1" applyBorder="1" applyAlignment="1">
      <alignment horizontal="right"/>
    </xf>
    <xf numFmtId="165" fontId="21" fillId="0" borderId="11" xfId="0" applyNumberFormat="1" applyFont="1" applyBorder="1"/>
    <xf numFmtId="164" fontId="19" fillId="0" borderId="11" xfId="1" applyNumberFormat="1" applyFont="1" applyFill="1" applyBorder="1" applyProtection="1"/>
    <xf numFmtId="164" fontId="19" fillId="0" borderId="2" xfId="1" applyNumberFormat="1" applyFont="1" applyFill="1" applyBorder="1" applyProtection="1"/>
    <xf numFmtId="164" fontId="19" fillId="0" borderId="33" xfId="1" applyNumberFormat="1" applyFont="1" applyFill="1" applyBorder="1" applyProtection="1"/>
    <xf numFmtId="164" fontId="19" fillId="0" borderId="22" xfId="1" applyNumberFormat="1" applyFont="1" applyFill="1" applyBorder="1" applyProtection="1"/>
    <xf numFmtId="164" fontId="10" fillId="0" borderId="36" xfId="1" applyNumberFormat="1" applyFont="1" applyFill="1" applyBorder="1" applyProtection="1"/>
    <xf numFmtId="0" fontId="10" fillId="0" borderId="22" xfId="0" applyFont="1" applyBorder="1"/>
    <xf numFmtId="164" fontId="10" fillId="0" borderId="23" xfId="1" applyNumberFormat="1" applyFont="1" applyFill="1" applyBorder="1" applyProtection="1"/>
    <xf numFmtId="0" fontId="17" fillId="0" borderId="19" xfId="0" applyFont="1" applyBorder="1"/>
    <xf numFmtId="164" fontId="19" fillId="0" borderId="0" xfId="1" applyNumberFormat="1" applyFont="1" applyFill="1" applyBorder="1" applyAlignment="1" applyProtection="1">
      <alignment horizontal="left" indent="2"/>
    </xf>
    <xf numFmtId="43" fontId="19" fillId="0" borderId="0" xfId="1" applyFont="1" applyFill="1" applyBorder="1" applyProtection="1"/>
    <xf numFmtId="164" fontId="19" fillId="0" borderId="0" xfId="0" applyNumberFormat="1" applyFont="1" applyAlignment="1">
      <alignment horizontal="left" indent="2"/>
    </xf>
    <xf numFmtId="0" fontId="22" fillId="0" borderId="0" xfId="0" applyFont="1"/>
    <xf numFmtId="164" fontId="19" fillId="0" borderId="0" xfId="0" applyNumberFormat="1" applyFont="1"/>
    <xf numFmtId="43" fontId="19" fillId="0" borderId="0" xfId="0" applyNumberFormat="1" applyFont="1"/>
    <xf numFmtId="49" fontId="19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 wrapText="1"/>
    </xf>
    <xf numFmtId="49" fontId="19" fillId="0" borderId="20" xfId="0" applyNumberFormat="1" applyFont="1" applyBorder="1" applyAlignment="1">
      <alignment wrapText="1"/>
    </xf>
    <xf numFmtId="0" fontId="19" fillId="0" borderId="0" xfId="0" applyFont="1" applyAlignment="1">
      <alignment horizontal="left" wrapText="1"/>
    </xf>
    <xf numFmtId="49" fontId="19" fillId="0" borderId="23" xfId="0" applyNumberFormat="1" applyFont="1" applyBorder="1"/>
    <xf numFmtId="49" fontId="20" fillId="0" borderId="0" xfId="0" applyNumberFormat="1" applyFont="1"/>
    <xf numFmtId="0" fontId="19" fillId="3" borderId="16" xfId="0" applyFont="1" applyFill="1" applyBorder="1" applyAlignment="1" applyProtection="1">
      <alignment horizontal="left" vertical="center"/>
      <protection locked="0"/>
    </xf>
    <xf numFmtId="0" fontId="19" fillId="3" borderId="17" xfId="0" applyFont="1" applyFill="1" applyBorder="1" applyAlignment="1" applyProtection="1">
      <alignment horizontal="left" vertical="center"/>
      <protection locked="0"/>
    </xf>
    <xf numFmtId="0" fontId="19" fillId="3" borderId="18" xfId="0" applyFont="1" applyFill="1" applyBorder="1" applyAlignment="1" applyProtection="1">
      <alignment horizontal="left" vertical="center"/>
      <protection locked="0"/>
    </xf>
    <xf numFmtId="0" fontId="19" fillId="3" borderId="19" xfId="0" applyFont="1" applyFill="1" applyBorder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 vertical="center"/>
      <protection locked="0"/>
    </xf>
    <xf numFmtId="0" fontId="19" fillId="3" borderId="20" xfId="0" applyFont="1" applyFill="1" applyBorder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horizontal="left"/>
      <protection locked="0"/>
    </xf>
    <xf numFmtId="0" fontId="19" fillId="3" borderId="20" xfId="0" applyFont="1" applyFill="1" applyBorder="1" applyAlignment="1" applyProtection="1">
      <alignment horizontal="left"/>
      <protection locked="0"/>
    </xf>
    <xf numFmtId="0" fontId="19" fillId="3" borderId="19" xfId="0" applyFont="1" applyFill="1" applyBorder="1" applyAlignment="1" applyProtection="1">
      <alignment horizontal="left"/>
      <protection locked="0"/>
    </xf>
    <xf numFmtId="0" fontId="19" fillId="3" borderId="21" xfId="0" applyFont="1" applyFill="1" applyBorder="1" applyAlignment="1" applyProtection="1">
      <alignment horizontal="left"/>
      <protection locked="0"/>
    </xf>
    <xf numFmtId="0" fontId="19" fillId="3" borderId="22" xfId="0" applyFont="1" applyFill="1" applyBorder="1" applyAlignment="1" applyProtection="1">
      <alignment horizontal="left"/>
      <protection locked="0"/>
    </xf>
    <xf numFmtId="0" fontId="19" fillId="3" borderId="23" xfId="0" applyFont="1" applyFill="1" applyBorder="1" applyAlignment="1" applyProtection="1">
      <alignment horizontal="left"/>
      <protection locked="0"/>
    </xf>
    <xf numFmtId="0" fontId="19" fillId="3" borderId="21" xfId="0" applyFont="1" applyFill="1" applyBorder="1" applyAlignment="1" applyProtection="1">
      <alignment horizontal="left" vertical="center"/>
      <protection locked="0"/>
    </xf>
    <xf numFmtId="0" fontId="19" fillId="3" borderId="22" xfId="0" applyFont="1" applyFill="1" applyBorder="1" applyAlignment="1" applyProtection="1">
      <alignment horizontal="left" vertical="center"/>
      <protection locked="0"/>
    </xf>
    <xf numFmtId="0" fontId="19" fillId="3" borderId="23" xfId="0" applyFont="1" applyFill="1" applyBorder="1" applyAlignment="1" applyProtection="1">
      <alignment horizontal="left" vertical="center"/>
      <protection locked="0"/>
    </xf>
    <xf numFmtId="0" fontId="28" fillId="0" borderId="13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36" fillId="0" borderId="17" xfId="0" applyFont="1" applyBorder="1" applyAlignment="1">
      <alignment horizontal="right" vertical="center"/>
    </xf>
    <xf numFmtId="0" fontId="36" fillId="0" borderId="22" xfId="0" applyFont="1" applyBorder="1" applyAlignment="1">
      <alignment horizontal="right" vertical="center"/>
    </xf>
    <xf numFmtId="0" fontId="36" fillId="0" borderId="28" xfId="0" applyFont="1" applyBorder="1" applyAlignment="1">
      <alignment horizontal="right" vertical="center"/>
    </xf>
    <xf numFmtId="0" fontId="36" fillId="0" borderId="8" xfId="0" applyFont="1" applyBorder="1" applyAlignment="1">
      <alignment horizontal="right" vertical="center"/>
    </xf>
    <xf numFmtId="0" fontId="20" fillId="0" borderId="1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wrapText="1"/>
    </xf>
    <xf numFmtId="0" fontId="20" fillId="0" borderId="20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0" fontId="35" fillId="0" borderId="20" xfId="0" applyFont="1" applyBorder="1" applyAlignment="1">
      <alignment horizontal="left" vertical="center"/>
    </xf>
    <xf numFmtId="0" fontId="35" fillId="0" borderId="21" xfId="0" applyFont="1" applyBorder="1" applyAlignment="1">
      <alignment horizontal="left" vertical="center"/>
    </xf>
    <xf numFmtId="0" fontId="35" fillId="0" borderId="23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43" fontId="19" fillId="0" borderId="35" xfId="1" applyFont="1" applyFill="1" applyBorder="1" applyAlignment="1">
      <alignment horizontal="center"/>
    </xf>
    <xf numFmtId="43" fontId="19" fillId="0" borderId="20" xfId="1" applyFont="1" applyFill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20" fillId="0" borderId="11" xfId="0" applyFont="1" applyBorder="1" applyAlignment="1">
      <alignment horizontal="right"/>
    </xf>
    <xf numFmtId="0" fontId="20" fillId="0" borderId="33" xfId="0" applyFont="1" applyBorder="1" applyAlignment="1">
      <alignment horizontal="right"/>
    </xf>
    <xf numFmtId="43" fontId="19" fillId="0" borderId="46" xfId="1" applyFont="1" applyFill="1" applyBorder="1" applyAlignment="1">
      <alignment horizontal="center"/>
    </xf>
    <xf numFmtId="43" fontId="19" fillId="0" borderId="40" xfId="1" applyFont="1" applyFill="1" applyBorder="1" applyAlignment="1">
      <alignment horizontal="center"/>
    </xf>
    <xf numFmtId="43" fontId="19" fillId="0" borderId="0" xfId="1" applyFont="1" applyFill="1" applyBorder="1" applyAlignment="1">
      <alignment horizontal="center"/>
    </xf>
    <xf numFmtId="43" fontId="19" fillId="0" borderId="41" xfId="0" applyNumberFormat="1" applyFont="1" applyBorder="1" applyAlignment="1">
      <alignment horizontal="center"/>
    </xf>
    <xf numFmtId="43" fontId="19" fillId="0" borderId="42" xfId="0" applyNumberFormat="1" applyFont="1" applyBorder="1" applyAlignment="1">
      <alignment horizontal="center"/>
    </xf>
    <xf numFmtId="43" fontId="19" fillId="0" borderId="11" xfId="1" applyFont="1" applyFill="1" applyBorder="1" applyAlignment="1">
      <alignment horizontal="center"/>
    </xf>
    <xf numFmtId="43" fontId="19" fillId="0" borderId="33" xfId="1" applyFont="1" applyFill="1" applyBorder="1" applyAlignment="1">
      <alignment horizontal="center"/>
    </xf>
    <xf numFmtId="0" fontId="20" fillId="0" borderId="41" xfId="0" applyFont="1" applyBorder="1" applyAlignment="1">
      <alignment horizontal="right"/>
    </xf>
    <xf numFmtId="0" fontId="20" fillId="0" borderId="42" xfId="0" applyFont="1" applyBorder="1" applyAlignment="1">
      <alignment horizontal="right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4</xdr:row>
      <xdr:rowOff>85725</xdr:rowOff>
    </xdr:from>
    <xdr:to>
      <xdr:col>15</xdr:col>
      <xdr:colOff>466725</xdr:colOff>
      <xdr:row>6</xdr:row>
      <xdr:rowOff>114300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25A1146-3B9E-4876-A693-FC9BBB31A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7775" y="800100"/>
          <a:ext cx="334327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76200</xdr:colOff>
      <xdr:row>31</xdr:row>
      <xdr:rowOff>66675</xdr:rowOff>
    </xdr:from>
    <xdr:to>
      <xdr:col>15</xdr:col>
      <xdr:colOff>390525</xdr:colOff>
      <xdr:row>33</xdr:row>
      <xdr:rowOff>114300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155D527D-DE54-41F4-87C8-1DECED6C4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0" y="5981700"/>
          <a:ext cx="323850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247650</xdr:colOff>
      <xdr:row>31</xdr:row>
      <xdr:rowOff>76200</xdr:rowOff>
    </xdr:from>
    <xdr:to>
      <xdr:col>24</xdr:col>
      <xdr:colOff>247650</xdr:colOff>
      <xdr:row>33</xdr:row>
      <xdr:rowOff>95250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E3FA27C-C419-41B4-A269-ACA7691DE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82550" y="5991225"/>
          <a:ext cx="504825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95250</xdr:colOff>
      <xdr:row>65</xdr:row>
      <xdr:rowOff>57150</xdr:rowOff>
    </xdr:from>
    <xdr:to>
      <xdr:col>15</xdr:col>
      <xdr:colOff>285750</xdr:colOff>
      <xdr:row>67</xdr:row>
      <xdr:rowOff>95250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7EB2D7AF-F110-4CEA-B284-E56811C1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12553950"/>
          <a:ext cx="311467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62</xdr:row>
      <xdr:rowOff>180975</xdr:rowOff>
    </xdr:from>
    <xdr:to>
      <xdr:col>3</xdr:col>
      <xdr:colOff>704850</xdr:colOff>
      <xdr:row>63</xdr:row>
      <xdr:rowOff>152400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192674F1-FA7B-4A07-A415-57B51B50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515850"/>
          <a:ext cx="16097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114300</xdr:colOff>
      <xdr:row>60</xdr:row>
      <xdr:rowOff>76200</xdr:rowOff>
    </xdr:from>
    <xdr:to>
      <xdr:col>3</xdr:col>
      <xdr:colOff>790575</xdr:colOff>
      <xdr:row>62</xdr:row>
      <xdr:rowOff>9525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2D215BC2-1E50-4D87-A5E7-8BAF9AD0D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030075"/>
          <a:ext cx="168592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32426-A994-4A6C-8A8F-545C00F277C2}">
  <dimension ref="A1:DY783"/>
  <sheetViews>
    <sheetView showGridLines="0" tabSelected="1" workbookViewId="0">
      <selection activeCell="B2" sqref="B2"/>
    </sheetView>
  </sheetViews>
  <sheetFormatPr baseColWidth="10" defaultColWidth="11" defaultRowHeight="15" x14ac:dyDescent="0.25"/>
  <cols>
    <col min="1" max="1" width="1.42578125" style="12" customWidth="1"/>
    <col min="2" max="2" width="3" style="12" customWidth="1"/>
    <col min="3" max="3" width="31.7109375" style="12" customWidth="1"/>
    <col min="4" max="5" width="10.85546875" style="12" bestFit="1" customWidth="1"/>
    <col min="6" max="6" width="4.140625" style="12" customWidth="1"/>
    <col min="7" max="7" width="35" style="12" customWidth="1"/>
    <col min="8" max="8" width="11" style="12"/>
    <col min="9" max="9" width="16" style="12" customWidth="1"/>
    <col min="10" max="10" width="8.28515625" style="12" customWidth="1"/>
    <col min="11" max="11" width="3.85546875" style="85" customWidth="1"/>
    <col min="12" max="12" width="5.42578125" style="85" customWidth="1"/>
    <col min="13" max="13" width="11" style="85"/>
    <col min="14" max="14" width="11.85546875" style="85" bestFit="1" customWidth="1"/>
    <col min="15" max="15" width="11.7109375" style="85" customWidth="1"/>
    <col min="16" max="16" width="11.85546875" style="85" bestFit="1" customWidth="1"/>
    <col min="17" max="18" width="11" style="85"/>
    <col min="19" max="19" width="12.7109375" style="85" bestFit="1" customWidth="1"/>
    <col min="20" max="21" width="11" style="85"/>
    <col min="22" max="22" width="2.7109375" style="182" customWidth="1"/>
    <col min="23" max="23" width="5.28515625" style="94" customWidth="1"/>
    <col min="24" max="24" width="11" style="12"/>
    <col min="25" max="25" width="21.7109375" style="12" customWidth="1"/>
    <col min="26" max="26" width="11.28515625" style="12" customWidth="1"/>
    <col min="27" max="129" width="11" style="12"/>
    <col min="130" max="16384" width="11" style="85"/>
  </cols>
  <sheetData>
    <row r="1" spans="2:25" s="12" customFormat="1" ht="11.25" customHeight="1" thickBot="1" x14ac:dyDescent="0.3">
      <c r="V1" s="57"/>
      <c r="W1" s="36"/>
    </row>
    <row r="2" spans="2:25" ht="14.25" customHeight="1" x14ac:dyDescent="0.25">
      <c r="B2" s="86" t="s">
        <v>327</v>
      </c>
      <c r="C2" s="26"/>
      <c r="D2" s="26"/>
      <c r="E2" s="26"/>
      <c r="F2" s="26"/>
      <c r="G2" s="26"/>
      <c r="H2" s="26"/>
      <c r="I2" s="87" t="s">
        <v>175</v>
      </c>
      <c r="K2" s="88" t="s">
        <v>27</v>
      </c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90" t="s">
        <v>176</v>
      </c>
    </row>
    <row r="3" spans="2:25" x14ac:dyDescent="0.25">
      <c r="K3" s="91" t="s">
        <v>177</v>
      </c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3"/>
    </row>
    <row r="4" spans="2:25" ht="15.75" thickBot="1" x14ac:dyDescent="0.3">
      <c r="B4" s="12" t="s">
        <v>178</v>
      </c>
      <c r="K4" s="91" t="s">
        <v>179</v>
      </c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3"/>
    </row>
    <row r="5" spans="2:25" ht="15.75" thickBot="1" x14ac:dyDescent="0.3">
      <c r="K5" s="214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6"/>
    </row>
    <row r="6" spans="2:25" ht="16.5" thickBot="1" x14ac:dyDescent="0.3">
      <c r="B6" s="361" t="s">
        <v>180</v>
      </c>
      <c r="C6" s="362"/>
      <c r="D6" s="362"/>
      <c r="E6" s="362"/>
      <c r="F6" s="362"/>
      <c r="G6" s="362"/>
      <c r="H6" s="362"/>
      <c r="I6" s="363"/>
      <c r="K6" s="217"/>
      <c r="L6" s="218"/>
      <c r="M6" s="218"/>
      <c r="N6" s="218"/>
      <c r="O6" s="218"/>
      <c r="P6" s="218"/>
      <c r="Q6" s="218"/>
      <c r="R6" s="218"/>
      <c r="S6" s="218"/>
      <c r="T6" s="218"/>
      <c r="U6" s="218"/>
      <c r="V6" s="218"/>
      <c r="W6" s="218"/>
      <c r="X6" s="218"/>
      <c r="Y6" s="219"/>
    </row>
    <row r="7" spans="2:25" x14ac:dyDescent="0.25">
      <c r="B7" s="95" t="s">
        <v>181</v>
      </c>
      <c r="C7" s="96"/>
      <c r="D7" s="97">
        <v>46022</v>
      </c>
      <c r="E7" s="97">
        <v>45657</v>
      </c>
      <c r="F7" s="98" t="s">
        <v>182</v>
      </c>
      <c r="G7" s="98"/>
      <c r="H7" s="97">
        <v>46022</v>
      </c>
      <c r="I7" s="99">
        <v>45657</v>
      </c>
      <c r="K7" s="217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9"/>
    </row>
    <row r="8" spans="2:25" x14ac:dyDescent="0.25">
      <c r="B8" s="19" t="s">
        <v>183</v>
      </c>
      <c r="C8" s="21" t="s">
        <v>45</v>
      </c>
      <c r="F8" s="101" t="s">
        <v>184</v>
      </c>
      <c r="G8" s="21" t="s">
        <v>46</v>
      </c>
      <c r="I8" s="18"/>
      <c r="K8" s="217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9"/>
    </row>
    <row r="9" spans="2:25" x14ac:dyDescent="0.25">
      <c r="B9" s="17" t="s">
        <v>185</v>
      </c>
      <c r="C9" s="12" t="s">
        <v>186</v>
      </c>
      <c r="D9" s="102">
        <v>72385</v>
      </c>
      <c r="E9" s="102">
        <v>84060</v>
      </c>
      <c r="F9" s="50" t="s">
        <v>187</v>
      </c>
      <c r="G9" s="12" t="s">
        <v>188</v>
      </c>
      <c r="H9" s="102">
        <v>224160</v>
      </c>
      <c r="I9" s="103">
        <v>224160</v>
      </c>
      <c r="K9" s="217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9"/>
    </row>
    <row r="10" spans="2:25" x14ac:dyDescent="0.25">
      <c r="B10" s="17" t="s">
        <v>189</v>
      </c>
      <c r="C10" s="12" t="s">
        <v>49</v>
      </c>
      <c r="D10" s="102">
        <v>675282</v>
      </c>
      <c r="E10" s="102">
        <v>666876</v>
      </c>
      <c r="F10" s="50" t="s">
        <v>190</v>
      </c>
      <c r="G10" s="12" t="s">
        <v>191</v>
      </c>
      <c r="H10" s="102"/>
      <c r="I10" s="103"/>
      <c r="K10" s="217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9"/>
    </row>
    <row r="11" spans="2:25" x14ac:dyDescent="0.25">
      <c r="B11" s="17" t="s">
        <v>192</v>
      </c>
      <c r="C11" s="12" t="s">
        <v>193</v>
      </c>
      <c r="D11" s="105">
        <v>268992</v>
      </c>
      <c r="E11" s="105">
        <v>257784</v>
      </c>
      <c r="F11" s="50"/>
      <c r="G11" s="12" t="s">
        <v>194</v>
      </c>
      <c r="H11" s="102">
        <v>22416</v>
      </c>
      <c r="I11" s="103">
        <v>22416</v>
      </c>
      <c r="K11" s="217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9"/>
    </row>
    <row r="12" spans="2:25" x14ac:dyDescent="0.25">
      <c r="B12" s="17"/>
      <c r="D12" s="106">
        <f>SUM(D9:D11)</f>
        <v>1016659</v>
      </c>
      <c r="E12" s="106">
        <f>SUM(E9:E11)</f>
        <v>1008720</v>
      </c>
      <c r="F12" s="50"/>
      <c r="G12" s="12" t="s">
        <v>195</v>
      </c>
      <c r="H12" s="102">
        <v>47447</v>
      </c>
      <c r="I12" s="103">
        <v>47447</v>
      </c>
      <c r="K12" s="217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9"/>
    </row>
    <row r="13" spans="2:25" x14ac:dyDescent="0.25">
      <c r="B13" s="17"/>
      <c r="D13" s="102"/>
      <c r="E13" s="102"/>
      <c r="F13" s="50" t="s">
        <v>196</v>
      </c>
      <c r="G13" s="12" t="s">
        <v>197</v>
      </c>
      <c r="H13" s="102"/>
      <c r="I13" s="103"/>
      <c r="K13" s="217"/>
      <c r="L13" s="218"/>
      <c r="M13" s="218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8"/>
      <c r="Y13" s="219"/>
    </row>
    <row r="14" spans="2:25" x14ac:dyDescent="0.25">
      <c r="B14" s="19" t="s">
        <v>198</v>
      </c>
      <c r="C14" s="21" t="s">
        <v>52</v>
      </c>
      <c r="D14" s="102"/>
      <c r="E14" s="102"/>
      <c r="F14" s="50"/>
      <c r="G14" s="12" t="s">
        <v>199</v>
      </c>
      <c r="H14" s="102">
        <v>24284</v>
      </c>
      <c r="I14" s="103">
        <v>24284</v>
      </c>
      <c r="K14" s="217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9"/>
    </row>
    <row r="15" spans="2:25" x14ac:dyDescent="0.25">
      <c r="B15" s="17" t="s">
        <v>185</v>
      </c>
      <c r="C15" s="12" t="s">
        <v>200</v>
      </c>
      <c r="D15" s="102"/>
      <c r="E15" s="102"/>
      <c r="F15" s="50"/>
      <c r="G15" s="12" t="s">
        <v>201</v>
      </c>
      <c r="H15" s="102">
        <v>77522</v>
      </c>
      <c r="I15" s="103">
        <v>53986</v>
      </c>
      <c r="K15" s="217"/>
      <c r="L15" s="218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9"/>
    </row>
    <row r="16" spans="2:25" x14ac:dyDescent="0.25">
      <c r="B16" s="17"/>
      <c r="C16" s="12" t="s">
        <v>202</v>
      </c>
      <c r="D16" s="102">
        <v>84060</v>
      </c>
      <c r="E16" s="102">
        <v>72852</v>
      </c>
      <c r="F16" s="50" t="s">
        <v>203</v>
      </c>
      <c r="G16" s="12" t="s">
        <v>204</v>
      </c>
      <c r="H16" s="102">
        <v>148160</v>
      </c>
      <c r="I16" s="103">
        <v>100270</v>
      </c>
      <c r="K16" s="217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9"/>
    </row>
    <row r="17" spans="2:25" x14ac:dyDescent="0.25">
      <c r="B17" s="17"/>
      <c r="C17" s="12" t="s">
        <v>205</v>
      </c>
      <c r="D17" s="102">
        <v>117684</v>
      </c>
      <c r="E17" s="102">
        <v>110212</v>
      </c>
      <c r="F17" s="50"/>
      <c r="G17" s="107" t="s">
        <v>206</v>
      </c>
      <c r="H17" s="108">
        <v>46700</v>
      </c>
      <c r="I17" s="109">
        <v>3643</v>
      </c>
      <c r="K17" s="217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9"/>
    </row>
    <row r="18" spans="2:25" x14ac:dyDescent="0.25">
      <c r="B18" s="17"/>
      <c r="C18" s="12" t="s">
        <v>207</v>
      </c>
      <c r="D18" s="105">
        <v>176339</v>
      </c>
      <c r="E18" s="110">
        <v>168120</v>
      </c>
      <c r="F18" s="50"/>
      <c r="H18" s="106">
        <f>H9+H11+H12+H14+H15+H16</f>
        <v>543989</v>
      </c>
      <c r="I18" s="111">
        <f>I9+I11+I12+I14+I15+I16</f>
        <v>472563</v>
      </c>
      <c r="K18" s="217"/>
      <c r="L18" s="218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9"/>
    </row>
    <row r="19" spans="2:25" x14ac:dyDescent="0.25">
      <c r="B19" s="17"/>
      <c r="D19" s="112">
        <f>SUM(D16:D18)</f>
        <v>378083</v>
      </c>
      <c r="E19" s="112">
        <f>SUM(E16:E18)</f>
        <v>351184</v>
      </c>
      <c r="F19" s="50"/>
      <c r="H19" s="102"/>
      <c r="I19" s="103"/>
      <c r="K19" s="217"/>
      <c r="L19" s="218"/>
      <c r="M19" s="218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8"/>
      <c r="Y19" s="219"/>
    </row>
    <row r="20" spans="2:25" x14ac:dyDescent="0.25">
      <c r="B20" s="17"/>
      <c r="D20" s="102"/>
      <c r="E20" s="102"/>
      <c r="F20" s="101" t="s">
        <v>208</v>
      </c>
      <c r="G20" s="21" t="s">
        <v>50</v>
      </c>
      <c r="H20" s="102"/>
      <c r="I20" s="103"/>
      <c r="K20" s="217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8"/>
      <c r="Y20" s="219"/>
    </row>
    <row r="21" spans="2:25" x14ac:dyDescent="0.25">
      <c r="B21" s="17" t="s">
        <v>189</v>
      </c>
      <c r="C21" s="12" t="s">
        <v>209</v>
      </c>
      <c r="D21" s="102"/>
      <c r="E21" s="102"/>
      <c r="F21" s="50" t="s">
        <v>210</v>
      </c>
      <c r="G21" s="12" t="s">
        <v>211</v>
      </c>
      <c r="H21" s="102">
        <v>204546</v>
      </c>
      <c r="I21" s="103">
        <v>170921</v>
      </c>
      <c r="K21" s="217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9"/>
    </row>
    <row r="22" spans="2:25" x14ac:dyDescent="0.25">
      <c r="B22" s="17"/>
      <c r="C22" s="12" t="s">
        <v>212</v>
      </c>
      <c r="D22" s="102">
        <v>187734</v>
      </c>
      <c r="E22" s="102">
        <v>166252</v>
      </c>
      <c r="F22" s="58" t="s">
        <v>213</v>
      </c>
      <c r="G22" s="12" t="s">
        <v>214</v>
      </c>
      <c r="H22" s="102">
        <v>116750</v>
      </c>
      <c r="I22" s="103">
        <v>99004</v>
      </c>
      <c r="K22" s="217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8"/>
      <c r="Y22" s="219"/>
    </row>
    <row r="23" spans="2:25" ht="15.75" thickBot="1" x14ac:dyDescent="0.3">
      <c r="B23" s="17"/>
      <c r="C23" s="113" t="s">
        <v>215</v>
      </c>
      <c r="D23" s="114">
        <v>9387</v>
      </c>
      <c r="E23" s="114">
        <f>D23/D22*E22</f>
        <v>8312.8656716417918</v>
      </c>
      <c r="F23" s="58" t="s">
        <v>216</v>
      </c>
      <c r="G23" s="12" t="s">
        <v>217</v>
      </c>
      <c r="H23" s="102">
        <v>10274</v>
      </c>
      <c r="I23" s="103">
        <v>5604</v>
      </c>
      <c r="K23" s="220"/>
      <c r="L23" s="221"/>
      <c r="M23" s="221"/>
      <c r="N23" s="221"/>
      <c r="O23" s="221"/>
      <c r="P23" s="221"/>
      <c r="Q23" s="221"/>
      <c r="R23" s="221"/>
      <c r="S23" s="221"/>
      <c r="T23" s="221"/>
      <c r="U23" s="221"/>
      <c r="V23" s="221"/>
      <c r="W23" s="221"/>
      <c r="X23" s="221"/>
      <c r="Y23" s="222"/>
    </row>
    <row r="24" spans="2:25" x14ac:dyDescent="0.25">
      <c r="B24" s="17"/>
      <c r="C24" s="68" t="s">
        <v>218</v>
      </c>
      <c r="D24" s="115">
        <v>80698</v>
      </c>
      <c r="E24" s="115">
        <v>72852</v>
      </c>
      <c r="F24" s="58" t="s">
        <v>219</v>
      </c>
      <c r="G24" s="12" t="s">
        <v>220</v>
      </c>
      <c r="H24" s="116">
        <v>106476</v>
      </c>
      <c r="I24" s="117">
        <v>128892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210"/>
      <c r="W24" s="206"/>
    </row>
    <row r="25" spans="2:25" x14ac:dyDescent="0.25">
      <c r="B25" s="17"/>
      <c r="C25" s="113" t="s">
        <v>215</v>
      </c>
      <c r="D25" s="114">
        <v>20174</v>
      </c>
      <c r="E25" s="114">
        <f>D25/D24*E24</f>
        <v>18212.548613348536</v>
      </c>
      <c r="F25" s="50"/>
      <c r="H25" s="106">
        <f>H21+H22+H23+H24</f>
        <v>438046</v>
      </c>
      <c r="I25" s="111">
        <f>I21+I22+I23+I24</f>
        <v>404421</v>
      </c>
      <c r="K25" s="211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210"/>
      <c r="W25" s="206"/>
    </row>
    <row r="26" spans="2:25" ht="15" customHeight="1" thickBot="1" x14ac:dyDescent="0.3">
      <c r="B26" s="17"/>
      <c r="C26" s="68" t="s">
        <v>221</v>
      </c>
      <c r="D26" s="118">
        <v>50996</v>
      </c>
      <c r="E26" s="118">
        <v>44832</v>
      </c>
      <c r="F26" s="50"/>
      <c r="H26" s="102"/>
      <c r="I26" s="103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210"/>
      <c r="W26" s="206"/>
    </row>
    <row r="27" spans="2:25" ht="15" customHeight="1" x14ac:dyDescent="0.25">
      <c r="B27" s="17"/>
      <c r="C27" s="113" t="s">
        <v>215</v>
      </c>
      <c r="D27" s="119">
        <v>45897</v>
      </c>
      <c r="E27" s="120">
        <f>D27/D26*E26</f>
        <v>40349.327476664839</v>
      </c>
      <c r="F27" s="101" t="s">
        <v>222</v>
      </c>
      <c r="G27" s="21" t="s">
        <v>53</v>
      </c>
      <c r="H27" s="102"/>
      <c r="I27" s="103"/>
      <c r="K27" s="88" t="s">
        <v>28</v>
      </c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0" t="s">
        <v>223</v>
      </c>
    </row>
    <row r="28" spans="2:25" ht="15.75" customHeight="1" x14ac:dyDescent="0.25">
      <c r="B28" s="17"/>
      <c r="C28" s="27"/>
      <c r="D28" s="121">
        <f>D22+D24+D26</f>
        <v>319428</v>
      </c>
      <c r="E28" s="121">
        <f>E22+E24+E26</f>
        <v>283936</v>
      </c>
      <c r="F28" s="122" t="s">
        <v>224</v>
      </c>
      <c r="G28" s="12" t="s">
        <v>225</v>
      </c>
      <c r="H28" s="102">
        <v>449441</v>
      </c>
      <c r="I28" s="103">
        <v>430761</v>
      </c>
      <c r="K28" s="91" t="s">
        <v>226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3"/>
    </row>
    <row r="29" spans="2:25" x14ac:dyDescent="0.25">
      <c r="B29" s="17"/>
      <c r="D29" s="102"/>
      <c r="E29" s="102"/>
      <c r="F29" s="123"/>
      <c r="G29" s="113" t="s">
        <v>227</v>
      </c>
      <c r="H29" s="114">
        <v>53934</v>
      </c>
      <c r="I29" s="124">
        <f>H29/H28*I28</f>
        <v>51692.355112239427</v>
      </c>
      <c r="K29" s="125" t="s">
        <v>228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3"/>
    </row>
    <row r="30" spans="2:25" x14ac:dyDescent="0.25">
      <c r="B30" s="17" t="s">
        <v>229</v>
      </c>
      <c r="C30" s="12" t="s">
        <v>230</v>
      </c>
      <c r="D30" s="102"/>
      <c r="E30" s="102"/>
      <c r="F30" s="123"/>
      <c r="G30" s="113" t="s">
        <v>231</v>
      </c>
      <c r="H30" s="114">
        <f>H28-H29</f>
        <v>395507</v>
      </c>
      <c r="I30" s="124">
        <f>I28-I29</f>
        <v>379068.64488776057</v>
      </c>
      <c r="K30" s="125" t="s">
        <v>232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3"/>
    </row>
    <row r="31" spans="2:25" ht="15.75" thickBot="1" x14ac:dyDescent="0.3">
      <c r="B31" s="17"/>
      <c r="C31" s="12" t="s">
        <v>233</v>
      </c>
      <c r="D31" s="102">
        <v>31756</v>
      </c>
      <c r="E31" s="102">
        <v>26152</v>
      </c>
      <c r="F31" s="126" t="s">
        <v>234</v>
      </c>
      <c r="G31" s="68" t="s">
        <v>235</v>
      </c>
      <c r="H31" s="118">
        <v>292155</v>
      </c>
      <c r="I31" s="127">
        <v>330636</v>
      </c>
      <c r="K31" s="91" t="s">
        <v>236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3"/>
    </row>
    <row r="32" spans="2:25" x14ac:dyDescent="0.25">
      <c r="B32" s="17"/>
      <c r="D32" s="102"/>
      <c r="E32" s="102"/>
      <c r="F32" s="126"/>
      <c r="G32" s="113" t="s">
        <v>227</v>
      </c>
      <c r="H32" s="114">
        <v>262940</v>
      </c>
      <c r="I32" s="124">
        <f>I31</f>
        <v>330636</v>
      </c>
      <c r="K32" s="223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5"/>
    </row>
    <row r="33" spans="2:29" x14ac:dyDescent="0.25">
      <c r="B33" s="17" t="s">
        <v>237</v>
      </c>
      <c r="C33" s="12" t="s">
        <v>238</v>
      </c>
      <c r="D33" s="105">
        <v>119487</v>
      </c>
      <c r="E33" s="105">
        <v>134828</v>
      </c>
      <c r="F33" s="126"/>
      <c r="G33" s="113" t="s">
        <v>231</v>
      </c>
      <c r="H33" s="114">
        <f>H31-H32</f>
        <v>29215</v>
      </c>
      <c r="I33" s="124">
        <f>I31-I32</f>
        <v>0</v>
      </c>
      <c r="K33" s="226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8"/>
    </row>
    <row r="34" spans="2:29" x14ac:dyDescent="0.25">
      <c r="B34" s="17"/>
      <c r="D34" s="106">
        <f>D19+D28+D31+D33</f>
        <v>848754</v>
      </c>
      <c r="E34" s="106">
        <f>E19+E28+E31+E33</f>
        <v>796100</v>
      </c>
      <c r="F34" s="126" t="s">
        <v>239</v>
      </c>
      <c r="G34" s="68" t="s">
        <v>240</v>
      </c>
      <c r="H34" s="115">
        <v>26152</v>
      </c>
      <c r="I34" s="128">
        <v>28020</v>
      </c>
      <c r="K34" s="226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8"/>
    </row>
    <row r="35" spans="2:29" x14ac:dyDescent="0.25">
      <c r="B35" s="17"/>
      <c r="D35" s="106"/>
      <c r="E35" s="106"/>
      <c r="F35" s="126"/>
      <c r="G35" s="113" t="s">
        <v>227</v>
      </c>
      <c r="H35" s="114">
        <v>5230</v>
      </c>
      <c r="I35" s="124">
        <f>I34*0.2</f>
        <v>5604</v>
      </c>
      <c r="K35" s="226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8"/>
    </row>
    <row r="36" spans="2:29" x14ac:dyDescent="0.25">
      <c r="B36" s="17"/>
      <c r="D36" s="106"/>
      <c r="E36" s="106"/>
      <c r="F36" s="126"/>
      <c r="G36" s="113" t="s">
        <v>231</v>
      </c>
      <c r="H36" s="114">
        <f>H34-H35</f>
        <v>20922</v>
      </c>
      <c r="I36" s="124">
        <f>I34-I35</f>
        <v>22416</v>
      </c>
      <c r="K36" s="226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8"/>
    </row>
    <row r="37" spans="2:29" x14ac:dyDescent="0.25">
      <c r="B37" s="19" t="s">
        <v>241</v>
      </c>
      <c r="C37" s="21" t="s">
        <v>242</v>
      </c>
      <c r="D37" s="106">
        <v>19240</v>
      </c>
      <c r="E37" s="129">
        <v>26152</v>
      </c>
      <c r="F37" s="126" t="s">
        <v>243</v>
      </c>
      <c r="G37" s="68" t="s">
        <v>244</v>
      </c>
      <c r="H37" s="118">
        <v>115816</v>
      </c>
      <c r="I37" s="127">
        <v>134496</v>
      </c>
      <c r="K37" s="226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8"/>
    </row>
    <row r="38" spans="2:29" x14ac:dyDescent="0.25">
      <c r="B38" s="19"/>
      <c r="D38" s="106"/>
      <c r="E38" s="129"/>
      <c r="F38" s="126"/>
      <c r="G38" s="113" t="s">
        <v>227</v>
      </c>
      <c r="H38" s="114">
        <v>19689</v>
      </c>
      <c r="I38" s="124">
        <f>H38/H37*I37</f>
        <v>22864.645161290322</v>
      </c>
      <c r="K38" s="226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8"/>
    </row>
    <row r="39" spans="2:29" x14ac:dyDescent="0.25">
      <c r="B39" s="19"/>
      <c r="C39" s="21"/>
      <c r="D39" s="106"/>
      <c r="E39" s="129"/>
      <c r="F39" s="123"/>
      <c r="G39" s="113" t="s">
        <v>231</v>
      </c>
      <c r="H39" s="119">
        <f>H37-H38</f>
        <v>96127</v>
      </c>
      <c r="I39" s="130">
        <f>I37-I38</f>
        <v>111631.35483870968</v>
      </c>
      <c r="K39" s="226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8"/>
      <c r="Z39" s="36"/>
    </row>
    <row r="40" spans="2:29" x14ac:dyDescent="0.25">
      <c r="B40" s="19"/>
      <c r="C40" s="21"/>
      <c r="D40" s="106"/>
      <c r="E40" s="129"/>
      <c r="F40" s="123"/>
      <c r="G40" s="68"/>
      <c r="H40" s="131">
        <f t="shared" ref="H40:I42" si="0">H28+H31+H34+H37</f>
        <v>883564</v>
      </c>
      <c r="I40" s="132">
        <f t="shared" si="0"/>
        <v>923913</v>
      </c>
      <c r="K40" s="226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8"/>
      <c r="Z40" s="36"/>
    </row>
    <row r="41" spans="2:29" x14ac:dyDescent="0.25">
      <c r="B41" s="19"/>
      <c r="C41" s="21"/>
      <c r="D41" s="106"/>
      <c r="E41" s="106"/>
      <c r="F41" s="133" t="s">
        <v>245</v>
      </c>
      <c r="G41" s="113"/>
      <c r="H41" s="114">
        <f t="shared" si="0"/>
        <v>341793</v>
      </c>
      <c r="I41" s="124">
        <f t="shared" si="0"/>
        <v>410797.00027352973</v>
      </c>
      <c r="K41" s="226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8"/>
      <c r="Z41" s="36"/>
    </row>
    <row r="42" spans="2:29" x14ac:dyDescent="0.25">
      <c r="B42" s="19"/>
      <c r="C42" s="21"/>
      <c r="D42" s="106"/>
      <c r="E42" s="106"/>
      <c r="F42" s="133" t="s">
        <v>246</v>
      </c>
      <c r="G42" s="113"/>
      <c r="H42" s="114">
        <f t="shared" si="0"/>
        <v>541771</v>
      </c>
      <c r="I42" s="124">
        <f t="shared" si="0"/>
        <v>513115.99972647027</v>
      </c>
      <c r="K42" s="226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8"/>
      <c r="Z42" s="36"/>
    </row>
    <row r="43" spans="2:29" x14ac:dyDescent="0.25">
      <c r="B43" s="19"/>
      <c r="C43" s="21"/>
      <c r="D43" s="106"/>
      <c r="E43" s="106"/>
      <c r="F43" s="50"/>
      <c r="G43" s="27"/>
      <c r="H43" s="134"/>
      <c r="I43" s="135"/>
      <c r="K43" s="226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8"/>
      <c r="Z43" s="36"/>
    </row>
    <row r="44" spans="2:29" ht="15.75" thickBot="1" x14ac:dyDescent="0.3">
      <c r="B44" s="19"/>
      <c r="C44" s="21"/>
      <c r="D44" s="106"/>
      <c r="E44" s="106"/>
      <c r="F44" s="136" t="s">
        <v>247</v>
      </c>
      <c r="G44" s="21" t="s">
        <v>242</v>
      </c>
      <c r="H44" s="106">
        <v>19054</v>
      </c>
      <c r="I44" s="111">
        <v>30075</v>
      </c>
      <c r="K44" s="226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8"/>
      <c r="Z44" s="36"/>
      <c r="AC44" s="206"/>
    </row>
    <row r="45" spans="2:29" ht="15.75" thickBot="1" x14ac:dyDescent="0.3">
      <c r="B45" s="137"/>
      <c r="C45" s="13"/>
      <c r="D45" s="138">
        <f>D12+D34+D37</f>
        <v>1884653</v>
      </c>
      <c r="E45" s="138">
        <f>E12+E34+E37</f>
        <v>1830972</v>
      </c>
      <c r="F45" s="139"/>
      <c r="G45" s="140"/>
      <c r="H45" s="138">
        <f>H18+H25+H40+H44</f>
        <v>1884653</v>
      </c>
      <c r="I45" s="141">
        <f>I18+I25+I40+I44</f>
        <v>1830972</v>
      </c>
      <c r="K45" s="226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8"/>
      <c r="Z45" s="36"/>
      <c r="AC45" s="206"/>
    </row>
    <row r="46" spans="2:29" x14ac:dyDescent="0.25">
      <c r="D46" s="106"/>
      <c r="E46" s="106"/>
      <c r="I46" s="102"/>
      <c r="J46" s="142"/>
      <c r="K46" s="226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8"/>
      <c r="Z46" s="36"/>
      <c r="AC46" s="206"/>
    </row>
    <row r="47" spans="2:29" ht="15.75" x14ac:dyDescent="0.25">
      <c r="B47" s="143" t="s">
        <v>248</v>
      </c>
      <c r="J47" s="144"/>
      <c r="K47" s="226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8"/>
      <c r="AC47" s="206"/>
    </row>
    <row r="48" spans="2:29" ht="15.75" x14ac:dyDescent="0.25">
      <c r="B48" s="143"/>
      <c r="J48" s="144"/>
      <c r="K48" s="226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8"/>
      <c r="AC48" s="206"/>
    </row>
    <row r="49" spans="2:29" x14ac:dyDescent="0.25">
      <c r="B49" s="12" t="s">
        <v>224</v>
      </c>
      <c r="C49" s="12" t="s">
        <v>249</v>
      </c>
      <c r="H49" s="145"/>
      <c r="J49" s="144"/>
      <c r="K49" s="226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8"/>
      <c r="AB49" s="207"/>
      <c r="AC49" s="206"/>
    </row>
    <row r="50" spans="2:29" ht="15.75" customHeight="1" x14ac:dyDescent="0.25">
      <c r="C50" s="68" t="s">
        <v>250</v>
      </c>
      <c r="F50" s="102"/>
      <c r="G50" s="102">
        <v>17000</v>
      </c>
      <c r="H50" s="12" t="s">
        <v>251</v>
      </c>
      <c r="J50" s="144"/>
      <c r="K50" s="226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8"/>
      <c r="AC50" s="206"/>
    </row>
    <row r="51" spans="2:29" x14ac:dyDescent="0.25">
      <c r="C51" s="68" t="s">
        <v>252</v>
      </c>
      <c r="F51" s="102"/>
      <c r="G51" s="30">
        <v>0.18</v>
      </c>
      <c r="H51" s="12" t="s">
        <v>253</v>
      </c>
      <c r="J51" s="144"/>
      <c r="K51" s="226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8"/>
      <c r="AC51" s="206"/>
    </row>
    <row r="52" spans="2:29" x14ac:dyDescent="0.25">
      <c r="C52" s="68"/>
      <c r="J52" s="144"/>
      <c r="K52" s="226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8"/>
      <c r="AC52" s="206"/>
    </row>
    <row r="53" spans="2:29" ht="14.25" customHeight="1" x14ac:dyDescent="0.25">
      <c r="B53" s="12" t="s">
        <v>234</v>
      </c>
      <c r="C53" s="12" t="s">
        <v>254</v>
      </c>
      <c r="E53" s="102">
        <v>11208</v>
      </c>
      <c r="F53" s="12" t="s">
        <v>255</v>
      </c>
      <c r="H53" s="145"/>
      <c r="J53" s="144"/>
      <c r="K53" s="226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8"/>
    </row>
    <row r="54" spans="2:29" ht="14.25" customHeight="1" x14ac:dyDescent="0.25">
      <c r="J54" s="144"/>
      <c r="K54" s="226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8"/>
    </row>
    <row r="55" spans="2:29" x14ac:dyDescent="0.25">
      <c r="B55" s="12" t="s">
        <v>239</v>
      </c>
      <c r="C55" s="12" t="s">
        <v>256</v>
      </c>
      <c r="H55" s="72">
        <v>0.45</v>
      </c>
      <c r="I55" s="12" t="s">
        <v>253</v>
      </c>
      <c r="J55" s="144"/>
      <c r="K55" s="226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8"/>
      <c r="AC55" s="208"/>
    </row>
    <row r="56" spans="2:29" x14ac:dyDescent="0.25">
      <c r="J56" s="144"/>
      <c r="K56" s="226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8"/>
      <c r="AC56" s="208"/>
    </row>
    <row r="57" spans="2:29" x14ac:dyDescent="0.25">
      <c r="B57" s="12" t="s">
        <v>243</v>
      </c>
      <c r="C57" s="12" t="s">
        <v>257</v>
      </c>
      <c r="D57" s="72">
        <v>0.2</v>
      </c>
      <c r="E57" s="12" t="s">
        <v>258</v>
      </c>
      <c r="J57" s="144"/>
      <c r="K57" s="226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8"/>
    </row>
    <row r="58" spans="2:29" x14ac:dyDescent="0.25">
      <c r="F58" s="72"/>
      <c r="G58" s="145"/>
      <c r="J58" s="144"/>
      <c r="K58" s="226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8"/>
    </row>
    <row r="59" spans="2:29" ht="15.75" thickBot="1" x14ac:dyDescent="0.3">
      <c r="B59" s="12" t="s">
        <v>259</v>
      </c>
      <c r="C59" s="12" t="s">
        <v>260</v>
      </c>
      <c r="D59" s="102"/>
      <c r="E59" s="102"/>
      <c r="F59" s="72"/>
      <c r="G59" s="145">
        <v>0.35</v>
      </c>
      <c r="H59" s="48" t="s">
        <v>261</v>
      </c>
      <c r="I59" s="48"/>
      <c r="J59" s="146"/>
      <c r="K59" s="229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1"/>
    </row>
    <row r="60" spans="2:29" x14ac:dyDescent="0.25">
      <c r="C60" s="147"/>
      <c r="D60" s="102"/>
      <c r="E60" s="102"/>
      <c r="H60" s="48"/>
      <c r="I60" s="48"/>
      <c r="J60" s="146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210"/>
      <c r="W60" s="206"/>
    </row>
    <row r="61" spans="2:29" ht="15.75" thickBot="1" x14ac:dyDescent="0.3">
      <c r="D61" s="48"/>
      <c r="E61" s="48"/>
      <c r="J61" s="146"/>
      <c r="K61" s="68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210"/>
      <c r="W61" s="206"/>
    </row>
    <row r="62" spans="2:29" ht="19.5" thickBot="1" x14ac:dyDescent="0.35">
      <c r="B62" s="148" t="s">
        <v>262</v>
      </c>
      <c r="C62" s="149"/>
      <c r="D62" s="149"/>
      <c r="E62" s="149"/>
      <c r="F62" s="149"/>
      <c r="G62" s="364">
        <v>2025</v>
      </c>
      <c r="H62" s="366">
        <v>2024</v>
      </c>
      <c r="I62" s="150"/>
      <c r="J62" s="146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210"/>
      <c r="W62" s="206"/>
    </row>
    <row r="63" spans="2:29" ht="15" customHeight="1" thickBot="1" x14ac:dyDescent="0.35">
      <c r="B63" s="151"/>
      <c r="C63" s="152" t="s">
        <v>263</v>
      </c>
      <c r="D63" s="153"/>
      <c r="E63" s="153"/>
      <c r="F63" s="153"/>
      <c r="G63" s="365"/>
      <c r="H63" s="367"/>
      <c r="I63" s="150"/>
      <c r="J63" s="146"/>
      <c r="K63" s="88" t="s">
        <v>29</v>
      </c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 t="s">
        <v>264</v>
      </c>
    </row>
    <row r="64" spans="2:29" ht="15" customHeight="1" x14ac:dyDescent="0.25">
      <c r="B64" s="154" t="s">
        <v>265</v>
      </c>
      <c r="C64" s="155"/>
      <c r="D64" s="155"/>
      <c r="E64" s="155"/>
      <c r="F64" s="155"/>
      <c r="G64" s="156">
        <v>2046618</v>
      </c>
      <c r="H64" s="157">
        <v>2084128</v>
      </c>
      <c r="I64" s="158"/>
      <c r="J64" s="146"/>
      <c r="K64" s="91" t="s">
        <v>266</v>
      </c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92"/>
      <c r="Y64" s="93"/>
    </row>
    <row r="65" spans="2:28" ht="15" customHeight="1" thickBot="1" x14ac:dyDescent="0.3">
      <c r="B65" s="56" t="s">
        <v>267</v>
      </c>
      <c r="C65" s="57"/>
      <c r="D65" s="57"/>
      <c r="E65" s="57"/>
      <c r="F65" s="57"/>
      <c r="G65" s="158">
        <v>18452</v>
      </c>
      <c r="H65" s="159">
        <v>8406</v>
      </c>
      <c r="I65" s="158"/>
      <c r="J65" s="146"/>
      <c r="K65" s="91" t="s">
        <v>268</v>
      </c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3"/>
    </row>
    <row r="66" spans="2:28" x14ac:dyDescent="0.25">
      <c r="B66" s="56" t="s">
        <v>269</v>
      </c>
      <c r="C66" s="160"/>
      <c r="D66" s="160"/>
      <c r="E66" s="160"/>
      <c r="F66" s="160"/>
      <c r="G66" s="158"/>
      <c r="H66" s="159"/>
      <c r="I66" s="158"/>
      <c r="J66" s="144"/>
      <c r="K66" s="232"/>
      <c r="L66" s="233"/>
      <c r="M66" s="233"/>
      <c r="N66" s="233"/>
      <c r="O66" s="233"/>
      <c r="P66" s="233"/>
      <c r="Q66" s="233"/>
      <c r="R66" s="233"/>
      <c r="S66" s="233"/>
      <c r="T66" s="233"/>
      <c r="U66" s="233"/>
      <c r="V66" s="233"/>
      <c r="W66" s="233"/>
      <c r="X66" s="233"/>
      <c r="Y66" s="234"/>
    </row>
    <row r="67" spans="2:28" x14ac:dyDescent="0.25">
      <c r="B67" s="56"/>
      <c r="C67" s="57" t="s">
        <v>270</v>
      </c>
      <c r="D67" s="160"/>
      <c r="E67" s="160"/>
      <c r="F67" s="160"/>
      <c r="G67" s="158"/>
      <c r="H67" s="159"/>
      <c r="I67" s="158"/>
      <c r="J67" s="144"/>
      <c r="K67" s="23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205"/>
      <c r="Y67" s="236"/>
      <c r="AB67" s="206"/>
    </row>
    <row r="68" spans="2:28" x14ac:dyDescent="0.25">
      <c r="B68" s="56"/>
      <c r="C68" s="57" t="s">
        <v>271</v>
      </c>
      <c r="D68" s="160"/>
      <c r="E68" s="160"/>
      <c r="F68" s="160"/>
      <c r="G68" s="158">
        <v>13584</v>
      </c>
      <c r="H68" s="159">
        <v>0</v>
      </c>
      <c r="I68" s="158"/>
      <c r="K68" s="23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36"/>
      <c r="AB68" s="206"/>
    </row>
    <row r="69" spans="2:28" x14ac:dyDescent="0.25">
      <c r="B69" s="56"/>
      <c r="C69" s="57" t="s">
        <v>272</v>
      </c>
      <c r="D69" s="160"/>
      <c r="E69" s="160"/>
      <c r="F69" s="160"/>
      <c r="G69" s="158">
        <v>6538</v>
      </c>
      <c r="H69" s="159">
        <v>1312</v>
      </c>
      <c r="I69" s="158"/>
      <c r="K69" s="23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36"/>
      <c r="AB69" s="206"/>
    </row>
    <row r="70" spans="2:28" x14ac:dyDescent="0.25">
      <c r="B70" s="56" t="s">
        <v>273</v>
      </c>
      <c r="C70" s="160"/>
      <c r="D70" s="160"/>
      <c r="E70" s="160"/>
      <c r="F70" s="160"/>
      <c r="G70" s="158">
        <v>-778956</v>
      </c>
      <c r="H70" s="159">
        <v>-763825</v>
      </c>
      <c r="I70" s="158"/>
      <c r="K70" s="23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36"/>
      <c r="AB70" s="206"/>
    </row>
    <row r="71" spans="2:28" x14ac:dyDescent="0.25">
      <c r="B71" s="56" t="s">
        <v>274</v>
      </c>
      <c r="C71" s="160"/>
      <c r="D71" s="160"/>
      <c r="E71" s="160"/>
      <c r="F71" s="160"/>
      <c r="G71" s="158">
        <v>-966690</v>
      </c>
      <c r="H71" s="159">
        <v>-924660</v>
      </c>
      <c r="I71" s="158"/>
      <c r="K71" s="23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36"/>
      <c r="AB71" s="206"/>
    </row>
    <row r="72" spans="2:28" x14ac:dyDescent="0.25">
      <c r="B72" s="56" t="s">
        <v>275</v>
      </c>
      <c r="C72" s="57"/>
      <c r="D72" s="57"/>
      <c r="E72" s="57"/>
      <c r="F72" s="57"/>
      <c r="G72" s="158">
        <v>-148039</v>
      </c>
      <c r="H72" s="159">
        <v>-194459</v>
      </c>
      <c r="I72" s="158"/>
      <c r="K72" s="23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36"/>
      <c r="AB72" s="206"/>
    </row>
    <row r="73" spans="2:28" x14ac:dyDescent="0.25">
      <c r="B73" s="59" t="s">
        <v>276</v>
      </c>
      <c r="C73" s="60"/>
      <c r="D73" s="60"/>
      <c r="E73" s="60"/>
      <c r="F73" s="60"/>
      <c r="G73" s="116">
        <v>-14010</v>
      </c>
      <c r="H73" s="159">
        <v>-16812</v>
      </c>
      <c r="I73" s="158"/>
      <c r="K73" s="23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205"/>
      <c r="Y73" s="236"/>
      <c r="AB73" s="206"/>
    </row>
    <row r="74" spans="2:28" ht="15" customHeight="1" x14ac:dyDescent="0.25">
      <c r="B74" s="161" t="s">
        <v>277</v>
      </c>
      <c r="C74" s="162"/>
      <c r="D74" s="162"/>
      <c r="E74" s="162"/>
      <c r="F74" s="162"/>
      <c r="G74" s="163">
        <f>SUM(G64:G73)</f>
        <v>177497</v>
      </c>
      <c r="H74" s="164">
        <f>SUM(H64:H73)</f>
        <v>194090</v>
      </c>
      <c r="I74" s="165"/>
      <c r="K74" s="23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205"/>
      <c r="Y74" s="236"/>
      <c r="AB74" s="206"/>
    </row>
    <row r="75" spans="2:28" ht="15" customHeight="1" x14ac:dyDescent="0.25">
      <c r="B75" s="56" t="s">
        <v>278</v>
      </c>
      <c r="C75" s="57"/>
      <c r="D75" s="57"/>
      <c r="E75" s="57"/>
      <c r="F75" s="57"/>
      <c r="G75" s="166">
        <v>11208</v>
      </c>
      <c r="H75" s="159">
        <v>9527</v>
      </c>
      <c r="I75" s="158"/>
      <c r="K75" s="23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36"/>
      <c r="AB75" s="206"/>
    </row>
    <row r="76" spans="2:28" ht="15" customHeight="1" x14ac:dyDescent="0.25">
      <c r="B76" s="56"/>
      <c r="C76" s="61" t="s">
        <v>279</v>
      </c>
      <c r="D76" s="167"/>
      <c r="E76" s="167"/>
      <c r="F76" s="167"/>
      <c r="G76" s="168">
        <f>G75</f>
        <v>11208</v>
      </c>
      <c r="H76" s="169">
        <f>H75</f>
        <v>9527</v>
      </c>
      <c r="I76" s="158"/>
      <c r="K76" s="23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36"/>
      <c r="AB76" s="206"/>
    </row>
    <row r="77" spans="2:28" ht="15" customHeight="1" x14ac:dyDescent="0.25">
      <c r="B77" s="56" t="s">
        <v>280</v>
      </c>
      <c r="C77" s="57"/>
      <c r="D77" s="57"/>
      <c r="E77" s="57"/>
      <c r="F77" s="57"/>
      <c r="G77" s="158">
        <v>2802</v>
      </c>
      <c r="H77" s="159">
        <v>3362</v>
      </c>
      <c r="I77" s="158"/>
      <c r="K77" s="23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36"/>
      <c r="AB77" s="206"/>
    </row>
    <row r="78" spans="2:28" ht="15" customHeight="1" x14ac:dyDescent="0.25">
      <c r="B78" s="56" t="s">
        <v>281</v>
      </c>
      <c r="C78" s="57"/>
      <c r="D78" s="57"/>
      <c r="E78" s="57"/>
      <c r="F78" s="57"/>
      <c r="G78" s="158">
        <v>560</v>
      </c>
      <c r="H78" s="159">
        <v>299</v>
      </c>
      <c r="I78" s="158"/>
      <c r="K78" s="23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36"/>
      <c r="AB78" s="206"/>
    </row>
    <row r="79" spans="2:28" ht="14.25" customHeight="1" x14ac:dyDescent="0.25">
      <c r="B79" s="56" t="s">
        <v>282</v>
      </c>
      <c r="C79" s="57"/>
      <c r="D79" s="57"/>
      <c r="E79" s="57"/>
      <c r="F79" s="57"/>
      <c r="G79" s="158">
        <v>0</v>
      </c>
      <c r="H79" s="159">
        <v>822</v>
      </c>
      <c r="I79" s="158"/>
      <c r="K79" s="23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36"/>
      <c r="AB79" s="206"/>
    </row>
    <row r="80" spans="2:28" ht="14.25" customHeight="1" x14ac:dyDescent="0.25">
      <c r="B80" s="56" t="s">
        <v>283</v>
      </c>
      <c r="C80" s="57"/>
      <c r="D80" s="57"/>
      <c r="E80" s="57"/>
      <c r="F80" s="57"/>
      <c r="G80" s="158"/>
      <c r="H80" s="159"/>
      <c r="I80" s="158"/>
      <c r="K80" s="23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36"/>
      <c r="AB80" s="206"/>
    </row>
    <row r="81" spans="2:28" ht="14.25" customHeight="1" x14ac:dyDescent="0.25">
      <c r="B81" s="56"/>
      <c r="C81" s="57" t="s">
        <v>284</v>
      </c>
      <c r="D81" s="57"/>
      <c r="E81" s="57"/>
      <c r="F81" s="57"/>
      <c r="G81" s="158">
        <v>-5604</v>
      </c>
      <c r="H81" s="159">
        <v>-11208</v>
      </c>
      <c r="I81" s="158"/>
      <c r="K81" s="23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36"/>
      <c r="AB81" s="206"/>
    </row>
    <row r="82" spans="2:28" s="12" customFormat="1" x14ac:dyDescent="0.25">
      <c r="B82" s="56"/>
      <c r="C82" s="57" t="s">
        <v>285</v>
      </c>
      <c r="D82" s="57"/>
      <c r="E82" s="57"/>
      <c r="F82" s="57"/>
      <c r="G82" s="158">
        <v>0</v>
      </c>
      <c r="H82" s="159">
        <v>-2802</v>
      </c>
      <c r="I82" s="158"/>
      <c r="K82" s="23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36"/>
      <c r="AB82" s="206"/>
    </row>
    <row r="83" spans="2:28" s="12" customFormat="1" x14ac:dyDescent="0.25">
      <c r="B83" s="56" t="s">
        <v>286</v>
      </c>
      <c r="C83" s="57" t="s">
        <v>287</v>
      </c>
      <c r="D83" s="57"/>
      <c r="E83" s="57"/>
      <c r="F83" s="57"/>
      <c r="G83" s="158">
        <v>-22416</v>
      </c>
      <c r="H83" s="159">
        <v>-17933</v>
      </c>
      <c r="I83" s="158"/>
      <c r="K83" s="23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36"/>
    </row>
    <row r="84" spans="2:28" s="12" customFormat="1" x14ac:dyDescent="0.25">
      <c r="B84" s="161" t="s">
        <v>288</v>
      </c>
      <c r="C84" s="170"/>
      <c r="D84" s="170"/>
      <c r="E84" s="170"/>
      <c r="F84" s="170"/>
      <c r="G84" s="163">
        <f>G75+G77+G78+G79+G81+G82+G83</f>
        <v>-13450</v>
      </c>
      <c r="H84" s="164">
        <f>SUM(H75:H83)-H76</f>
        <v>-17933</v>
      </c>
      <c r="I84" s="165"/>
      <c r="K84" s="23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36"/>
    </row>
    <row r="85" spans="2:28" s="12" customFormat="1" x14ac:dyDescent="0.25">
      <c r="B85" s="171" t="s">
        <v>289</v>
      </c>
      <c r="C85" s="160"/>
      <c r="D85" s="160"/>
      <c r="E85" s="160"/>
      <c r="F85" s="160"/>
      <c r="G85" s="165">
        <f>G74+G84</f>
        <v>164047</v>
      </c>
      <c r="H85" s="172">
        <f>H74+H84</f>
        <v>176157</v>
      </c>
      <c r="I85" s="165"/>
      <c r="K85" s="23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36"/>
    </row>
    <row r="86" spans="2:28" s="12" customFormat="1" x14ac:dyDescent="0.25">
      <c r="B86" s="59" t="s">
        <v>290</v>
      </c>
      <c r="C86" s="60"/>
      <c r="D86" s="60"/>
      <c r="E86" s="60"/>
      <c r="F86" s="60"/>
      <c r="G86" s="116">
        <v>-39051</v>
      </c>
      <c r="H86" s="173">
        <v>-44038</v>
      </c>
      <c r="I86" s="158"/>
      <c r="K86" s="23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36"/>
    </row>
    <row r="87" spans="2:28" s="12" customFormat="1" x14ac:dyDescent="0.25">
      <c r="B87" s="171" t="s">
        <v>291</v>
      </c>
      <c r="C87" s="57"/>
      <c r="D87" s="57"/>
      <c r="E87" s="57"/>
      <c r="F87" s="57"/>
      <c r="G87" s="165">
        <f>G85+G86</f>
        <v>124996</v>
      </c>
      <c r="H87" s="172">
        <f>H85+H86</f>
        <v>132119</v>
      </c>
      <c r="I87" s="165"/>
      <c r="K87" s="23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205"/>
      <c r="Y87" s="236"/>
    </row>
    <row r="88" spans="2:28" s="12" customFormat="1" x14ac:dyDescent="0.25">
      <c r="B88" s="56" t="s">
        <v>292</v>
      </c>
      <c r="C88" s="57"/>
      <c r="D88" s="57"/>
      <c r="E88" s="57"/>
      <c r="F88" s="57"/>
      <c r="G88" s="158">
        <v>-23536</v>
      </c>
      <c r="H88" s="159">
        <v>-35492</v>
      </c>
      <c r="I88" s="165"/>
      <c r="K88" s="23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205"/>
      <c r="Y88" s="236"/>
    </row>
    <row r="89" spans="2:28" s="12" customFormat="1" x14ac:dyDescent="0.25">
      <c r="B89" s="59" t="s">
        <v>293</v>
      </c>
      <c r="C89" s="60"/>
      <c r="D89" s="60"/>
      <c r="E89" s="60"/>
      <c r="F89" s="60"/>
      <c r="G89" s="116">
        <v>46700</v>
      </c>
      <c r="H89" s="173">
        <v>3643</v>
      </c>
      <c r="I89" s="158"/>
      <c r="K89" s="23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36"/>
    </row>
    <row r="90" spans="2:28" s="12" customFormat="1" ht="15.75" thickBot="1" x14ac:dyDescent="0.3">
      <c r="B90" s="174" t="s">
        <v>294</v>
      </c>
      <c r="C90" s="175"/>
      <c r="D90" s="175"/>
      <c r="E90" s="175"/>
      <c r="F90" s="175"/>
      <c r="G90" s="176">
        <f>SUM(G87:G89)</f>
        <v>148160</v>
      </c>
      <c r="H90" s="177">
        <f>SUM(H87:H89)</f>
        <v>100270</v>
      </c>
      <c r="I90" s="165"/>
      <c r="K90" s="23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36"/>
    </row>
    <row r="91" spans="2:28" s="12" customFormat="1" x14ac:dyDescent="0.25">
      <c r="K91" s="23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36"/>
    </row>
    <row r="92" spans="2:28" s="12" customFormat="1" ht="16.5" thickBot="1" x14ac:dyDescent="0.3">
      <c r="B92" s="143"/>
      <c r="K92" s="237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9"/>
    </row>
    <row r="93" spans="2:28" s="12" customFormat="1" ht="15.75" customHeight="1" x14ac:dyDescent="0.25">
      <c r="B93" s="178" t="s">
        <v>295</v>
      </c>
      <c r="C93" s="179"/>
      <c r="K93" s="212"/>
      <c r="U93" s="102"/>
    </row>
    <row r="94" spans="2:28" s="12" customFormat="1" ht="18.75" x14ac:dyDescent="0.25">
      <c r="B94" s="180" t="s">
        <v>296</v>
      </c>
      <c r="C94" s="181"/>
      <c r="K94" s="212"/>
      <c r="U94" s="102"/>
      <c r="Y94" s="213"/>
    </row>
    <row r="95" spans="2:28" s="12" customFormat="1" x14ac:dyDescent="0.25">
      <c r="K95" s="212"/>
      <c r="U95" s="102"/>
      <c r="Z95" s="209"/>
    </row>
    <row r="96" spans="2:28" s="12" customFormat="1" x14ac:dyDescent="0.25">
      <c r="K96" s="104"/>
      <c r="L96" s="85"/>
      <c r="M96" s="85"/>
      <c r="N96" s="85"/>
      <c r="O96" s="85"/>
      <c r="P96" s="85"/>
      <c r="Q96" s="85"/>
      <c r="R96" s="85"/>
      <c r="S96" s="85"/>
      <c r="T96" s="85"/>
      <c r="U96" s="100"/>
      <c r="V96" s="85"/>
      <c r="W96" s="85"/>
      <c r="X96" s="85"/>
      <c r="Y96" s="85"/>
    </row>
    <row r="97" spans="11:25" s="12" customFormat="1" x14ac:dyDescent="0.25">
      <c r="K97" s="104"/>
      <c r="L97" s="85"/>
      <c r="M97" s="85"/>
      <c r="N97" s="85"/>
      <c r="O97" s="85"/>
      <c r="P97" s="85"/>
      <c r="Q97" s="85"/>
      <c r="R97" s="85"/>
      <c r="S97" s="85"/>
      <c r="T97" s="85"/>
      <c r="U97" s="100"/>
      <c r="V97" s="85"/>
      <c r="W97" s="85"/>
      <c r="X97" s="85"/>
      <c r="Y97" s="85"/>
    </row>
    <row r="98" spans="11:25" s="12" customFormat="1" x14ac:dyDescent="0.25"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100"/>
      <c r="V98" s="85"/>
      <c r="W98" s="85"/>
      <c r="X98" s="85"/>
      <c r="Y98" s="85"/>
    </row>
    <row r="99" spans="11:25" s="12" customFormat="1" x14ac:dyDescent="0.25"/>
    <row r="100" spans="11:25" s="12" customFormat="1" x14ac:dyDescent="0.25"/>
    <row r="101" spans="11:25" s="12" customFormat="1" x14ac:dyDescent="0.25"/>
    <row r="102" spans="11:25" s="12" customFormat="1" x14ac:dyDescent="0.25"/>
    <row r="103" spans="11:25" s="12" customFormat="1" x14ac:dyDescent="0.25"/>
    <row r="104" spans="11:25" s="12" customFormat="1" x14ac:dyDescent="0.25"/>
    <row r="105" spans="11:25" s="12" customFormat="1" x14ac:dyDescent="0.25"/>
    <row r="106" spans="11:25" s="12" customFormat="1" x14ac:dyDescent="0.25"/>
    <row r="107" spans="11:25" s="12" customFormat="1" x14ac:dyDescent="0.25"/>
    <row r="108" spans="11:25" s="12" customFormat="1" x14ac:dyDescent="0.25"/>
    <row r="109" spans="11:25" s="12" customFormat="1" x14ac:dyDescent="0.25"/>
    <row r="110" spans="11:25" s="12" customFormat="1" x14ac:dyDescent="0.25"/>
    <row r="111" spans="11:25" s="12" customFormat="1" x14ac:dyDescent="0.25"/>
    <row r="112" spans="11:25" s="12" customFormat="1" x14ac:dyDescent="0.25"/>
    <row r="113" s="12" customFormat="1" x14ac:dyDescent="0.25"/>
    <row r="114" s="12" customFormat="1" x14ac:dyDescent="0.25"/>
    <row r="115" s="12" customFormat="1" x14ac:dyDescent="0.25"/>
    <row r="116" s="12" customFormat="1" x14ac:dyDescent="0.25"/>
    <row r="117" s="12" customFormat="1" x14ac:dyDescent="0.25"/>
    <row r="118" s="12" customFormat="1" x14ac:dyDescent="0.25"/>
    <row r="119" s="12" customFormat="1" x14ac:dyDescent="0.25"/>
    <row r="120" s="12" customFormat="1" x14ac:dyDescent="0.25"/>
    <row r="121" s="12" customFormat="1" x14ac:dyDescent="0.25"/>
    <row r="122" s="12" customFormat="1" x14ac:dyDescent="0.25"/>
    <row r="123" s="12" customFormat="1" x14ac:dyDescent="0.25"/>
    <row r="124" s="12" customFormat="1" x14ac:dyDescent="0.25"/>
    <row r="125" s="12" customFormat="1" x14ac:dyDescent="0.25"/>
    <row r="126" s="12" customFormat="1" x14ac:dyDescent="0.25"/>
    <row r="127" s="12" customFormat="1" x14ac:dyDescent="0.25"/>
    <row r="128" s="12" customFormat="1" x14ac:dyDescent="0.25"/>
    <row r="129" spans="22:23" s="12" customFormat="1" x14ac:dyDescent="0.25"/>
    <row r="130" spans="22:23" s="12" customFormat="1" x14ac:dyDescent="0.25"/>
    <row r="131" spans="22:23" s="12" customFormat="1" x14ac:dyDescent="0.25"/>
    <row r="132" spans="22:23" s="12" customFormat="1" x14ac:dyDescent="0.25"/>
    <row r="133" spans="22:23" s="12" customFormat="1" x14ac:dyDescent="0.25"/>
    <row r="134" spans="22:23" s="12" customFormat="1" x14ac:dyDescent="0.25"/>
    <row r="135" spans="22:23" s="12" customFormat="1" x14ac:dyDescent="0.25"/>
    <row r="136" spans="22:23" s="12" customFormat="1" x14ac:dyDescent="0.25"/>
    <row r="137" spans="22:23" s="12" customFormat="1" x14ac:dyDescent="0.25"/>
    <row r="138" spans="22:23" s="12" customFormat="1" x14ac:dyDescent="0.25"/>
    <row r="139" spans="22:23" s="12" customFormat="1" x14ac:dyDescent="0.25">
      <c r="V139" s="57"/>
      <c r="W139" s="36"/>
    </row>
    <row r="140" spans="22:23" s="12" customFormat="1" x14ac:dyDescent="0.25">
      <c r="V140" s="57"/>
      <c r="W140" s="36"/>
    </row>
    <row r="141" spans="22:23" s="12" customFormat="1" x14ac:dyDescent="0.25">
      <c r="V141" s="57"/>
      <c r="W141" s="36"/>
    </row>
    <row r="142" spans="22:23" s="12" customFormat="1" x14ac:dyDescent="0.25">
      <c r="V142" s="57"/>
      <c r="W142" s="36"/>
    </row>
    <row r="143" spans="22:23" s="12" customFormat="1" x14ac:dyDescent="0.25">
      <c r="V143" s="57"/>
      <c r="W143" s="36"/>
    </row>
    <row r="144" spans="22:23" s="12" customFormat="1" x14ac:dyDescent="0.25">
      <c r="V144" s="57"/>
      <c r="W144" s="36"/>
    </row>
    <row r="145" spans="22:23" s="12" customFormat="1" x14ac:dyDescent="0.25">
      <c r="V145" s="57"/>
      <c r="W145" s="36"/>
    </row>
    <row r="146" spans="22:23" s="12" customFormat="1" x14ac:dyDescent="0.25">
      <c r="V146" s="57"/>
      <c r="W146" s="36"/>
    </row>
    <row r="147" spans="22:23" s="12" customFormat="1" x14ac:dyDescent="0.25">
      <c r="V147" s="57"/>
      <c r="W147" s="36"/>
    </row>
    <row r="148" spans="22:23" s="12" customFormat="1" x14ac:dyDescent="0.25">
      <c r="V148" s="57"/>
      <c r="W148" s="36"/>
    </row>
    <row r="149" spans="22:23" s="12" customFormat="1" x14ac:dyDescent="0.25">
      <c r="V149" s="57"/>
      <c r="W149" s="36"/>
    </row>
    <row r="150" spans="22:23" s="12" customFormat="1" x14ac:dyDescent="0.25">
      <c r="V150" s="57"/>
      <c r="W150" s="36"/>
    </row>
    <row r="151" spans="22:23" s="12" customFormat="1" x14ac:dyDescent="0.25">
      <c r="V151" s="57"/>
      <c r="W151" s="36"/>
    </row>
    <row r="152" spans="22:23" s="12" customFormat="1" x14ac:dyDescent="0.25">
      <c r="V152" s="57"/>
      <c r="W152" s="36"/>
    </row>
    <row r="153" spans="22:23" s="12" customFormat="1" x14ac:dyDescent="0.25">
      <c r="V153" s="57"/>
      <c r="W153" s="36"/>
    </row>
    <row r="154" spans="22:23" s="12" customFormat="1" x14ac:dyDescent="0.25">
      <c r="V154" s="57"/>
      <c r="W154" s="36"/>
    </row>
    <row r="155" spans="22:23" s="12" customFormat="1" x14ac:dyDescent="0.25">
      <c r="V155" s="57"/>
      <c r="W155" s="36"/>
    </row>
    <row r="156" spans="22:23" s="12" customFormat="1" x14ac:dyDescent="0.25">
      <c r="V156" s="57"/>
      <c r="W156" s="36"/>
    </row>
    <row r="157" spans="22:23" s="12" customFormat="1" x14ac:dyDescent="0.25">
      <c r="V157" s="57"/>
      <c r="W157" s="36"/>
    </row>
    <row r="158" spans="22:23" s="12" customFormat="1" x14ac:dyDescent="0.25">
      <c r="V158" s="57"/>
      <c r="W158" s="36"/>
    </row>
    <row r="159" spans="22:23" s="12" customFormat="1" x14ac:dyDescent="0.25">
      <c r="V159" s="57"/>
      <c r="W159" s="36"/>
    </row>
    <row r="160" spans="22:23" s="12" customFormat="1" x14ac:dyDescent="0.25">
      <c r="V160" s="57"/>
      <c r="W160" s="36"/>
    </row>
    <row r="161" spans="22:23" s="12" customFormat="1" x14ac:dyDescent="0.25">
      <c r="V161" s="57"/>
      <c r="W161" s="36"/>
    </row>
    <row r="162" spans="22:23" s="12" customFormat="1" x14ac:dyDescent="0.25">
      <c r="V162" s="57"/>
      <c r="W162" s="36"/>
    </row>
    <row r="163" spans="22:23" s="12" customFormat="1" x14ac:dyDescent="0.25">
      <c r="V163" s="57"/>
      <c r="W163" s="36"/>
    </row>
    <row r="164" spans="22:23" s="12" customFormat="1" x14ac:dyDescent="0.25">
      <c r="V164" s="57"/>
      <c r="W164" s="36"/>
    </row>
    <row r="165" spans="22:23" s="12" customFormat="1" x14ac:dyDescent="0.25">
      <c r="V165" s="57"/>
      <c r="W165" s="36"/>
    </row>
    <row r="166" spans="22:23" s="12" customFormat="1" x14ac:dyDescent="0.25">
      <c r="V166" s="57"/>
      <c r="W166" s="36"/>
    </row>
    <row r="167" spans="22:23" s="12" customFormat="1" x14ac:dyDescent="0.25">
      <c r="V167" s="57"/>
      <c r="W167" s="36"/>
    </row>
    <row r="168" spans="22:23" s="12" customFormat="1" x14ac:dyDescent="0.25">
      <c r="V168" s="57"/>
      <c r="W168" s="36"/>
    </row>
    <row r="169" spans="22:23" s="12" customFormat="1" x14ac:dyDescent="0.25">
      <c r="V169" s="57"/>
      <c r="W169" s="36"/>
    </row>
    <row r="170" spans="22:23" s="12" customFormat="1" x14ac:dyDescent="0.25">
      <c r="V170" s="57"/>
      <c r="W170" s="36"/>
    </row>
    <row r="171" spans="22:23" s="12" customFormat="1" x14ac:dyDescent="0.25">
      <c r="V171" s="57"/>
      <c r="W171" s="36"/>
    </row>
    <row r="172" spans="22:23" s="12" customFormat="1" x14ac:dyDescent="0.25">
      <c r="V172" s="57"/>
      <c r="W172" s="36"/>
    </row>
    <row r="173" spans="22:23" s="12" customFormat="1" x14ac:dyDescent="0.25">
      <c r="V173" s="57"/>
      <c r="W173" s="36"/>
    </row>
    <row r="174" spans="22:23" s="12" customFormat="1" x14ac:dyDescent="0.25">
      <c r="V174" s="57"/>
      <c r="W174" s="36"/>
    </row>
    <row r="175" spans="22:23" s="12" customFormat="1" x14ac:dyDescent="0.25">
      <c r="V175" s="57"/>
      <c r="W175" s="36"/>
    </row>
    <row r="176" spans="22:23" s="12" customFormat="1" x14ac:dyDescent="0.25">
      <c r="V176" s="57"/>
      <c r="W176" s="36"/>
    </row>
    <row r="177" spans="22:23" s="12" customFormat="1" x14ac:dyDescent="0.25">
      <c r="V177" s="57"/>
      <c r="W177" s="36"/>
    </row>
    <row r="178" spans="22:23" s="12" customFormat="1" x14ac:dyDescent="0.25">
      <c r="V178" s="57"/>
      <c r="W178" s="36"/>
    </row>
    <row r="179" spans="22:23" s="12" customFormat="1" x14ac:dyDescent="0.25">
      <c r="V179" s="57"/>
      <c r="W179" s="36"/>
    </row>
    <row r="180" spans="22:23" s="12" customFormat="1" x14ac:dyDescent="0.25">
      <c r="V180" s="57"/>
      <c r="W180" s="36"/>
    </row>
    <row r="181" spans="22:23" s="12" customFormat="1" x14ac:dyDescent="0.25">
      <c r="V181" s="57"/>
      <c r="W181" s="36"/>
    </row>
    <row r="182" spans="22:23" s="12" customFormat="1" x14ac:dyDescent="0.25">
      <c r="V182" s="57"/>
      <c r="W182" s="36"/>
    </row>
    <row r="183" spans="22:23" s="12" customFormat="1" x14ac:dyDescent="0.25">
      <c r="V183" s="57"/>
      <c r="W183" s="36"/>
    </row>
    <row r="184" spans="22:23" s="12" customFormat="1" x14ac:dyDescent="0.25">
      <c r="V184" s="57"/>
      <c r="W184" s="36"/>
    </row>
    <row r="185" spans="22:23" s="12" customFormat="1" x14ac:dyDescent="0.25">
      <c r="V185" s="57"/>
      <c r="W185" s="36"/>
    </row>
    <row r="186" spans="22:23" s="12" customFormat="1" x14ac:dyDescent="0.25">
      <c r="V186" s="57"/>
      <c r="W186" s="36"/>
    </row>
    <row r="187" spans="22:23" s="12" customFormat="1" x14ac:dyDescent="0.25">
      <c r="V187" s="57"/>
      <c r="W187" s="36"/>
    </row>
    <row r="188" spans="22:23" s="12" customFormat="1" x14ac:dyDescent="0.25">
      <c r="V188" s="57"/>
      <c r="W188" s="36"/>
    </row>
    <row r="189" spans="22:23" s="12" customFormat="1" x14ac:dyDescent="0.25">
      <c r="V189" s="57"/>
      <c r="W189" s="36"/>
    </row>
    <row r="190" spans="22:23" s="12" customFormat="1" x14ac:dyDescent="0.25">
      <c r="V190" s="57"/>
      <c r="W190" s="36"/>
    </row>
    <row r="191" spans="22:23" s="12" customFormat="1" x14ac:dyDescent="0.25">
      <c r="V191" s="57"/>
      <c r="W191" s="36"/>
    </row>
    <row r="192" spans="22:23" s="12" customFormat="1" x14ac:dyDescent="0.25">
      <c r="V192" s="57"/>
      <c r="W192" s="36"/>
    </row>
    <row r="193" spans="22:23" s="12" customFormat="1" x14ac:dyDescent="0.25">
      <c r="V193" s="57"/>
      <c r="W193" s="36"/>
    </row>
    <row r="194" spans="22:23" s="12" customFormat="1" x14ac:dyDescent="0.25">
      <c r="V194" s="57"/>
      <c r="W194" s="36"/>
    </row>
    <row r="195" spans="22:23" s="12" customFormat="1" x14ac:dyDescent="0.25">
      <c r="V195" s="57"/>
      <c r="W195" s="36"/>
    </row>
    <row r="196" spans="22:23" s="12" customFormat="1" x14ac:dyDescent="0.25">
      <c r="V196" s="57"/>
      <c r="W196" s="36"/>
    </row>
    <row r="197" spans="22:23" s="12" customFormat="1" x14ac:dyDescent="0.25">
      <c r="V197" s="57"/>
      <c r="W197" s="36"/>
    </row>
    <row r="198" spans="22:23" s="12" customFormat="1" x14ac:dyDescent="0.25">
      <c r="V198" s="57"/>
      <c r="W198" s="36"/>
    </row>
    <row r="199" spans="22:23" s="12" customFormat="1" x14ac:dyDescent="0.25">
      <c r="V199" s="57"/>
      <c r="W199" s="36"/>
    </row>
    <row r="200" spans="22:23" s="12" customFormat="1" x14ac:dyDescent="0.25">
      <c r="V200" s="57"/>
      <c r="W200" s="36"/>
    </row>
    <row r="201" spans="22:23" s="12" customFormat="1" x14ac:dyDescent="0.25">
      <c r="V201" s="57"/>
      <c r="W201" s="36"/>
    </row>
    <row r="202" spans="22:23" s="12" customFormat="1" x14ac:dyDescent="0.25">
      <c r="V202" s="57"/>
      <c r="W202" s="36"/>
    </row>
    <row r="203" spans="22:23" s="12" customFormat="1" x14ac:dyDescent="0.25">
      <c r="V203" s="57"/>
      <c r="W203" s="36"/>
    </row>
    <row r="204" spans="22:23" s="12" customFormat="1" x14ac:dyDescent="0.25">
      <c r="V204" s="57"/>
      <c r="W204" s="36"/>
    </row>
    <row r="205" spans="22:23" s="12" customFormat="1" x14ac:dyDescent="0.25">
      <c r="V205" s="57"/>
      <c r="W205" s="36"/>
    </row>
    <row r="206" spans="22:23" s="12" customFormat="1" x14ac:dyDescent="0.25">
      <c r="V206" s="57"/>
      <c r="W206" s="36"/>
    </row>
    <row r="207" spans="22:23" s="12" customFormat="1" x14ac:dyDescent="0.25">
      <c r="V207" s="57"/>
      <c r="W207" s="36"/>
    </row>
    <row r="208" spans="22:23" s="12" customFormat="1" x14ac:dyDescent="0.25">
      <c r="V208" s="57"/>
      <c r="W208" s="36"/>
    </row>
    <row r="209" spans="22:23" s="12" customFormat="1" x14ac:dyDescent="0.25">
      <c r="V209" s="57"/>
      <c r="W209" s="36"/>
    </row>
    <row r="210" spans="22:23" s="12" customFormat="1" x14ac:dyDescent="0.25">
      <c r="V210" s="57"/>
      <c r="W210" s="36"/>
    </row>
    <row r="211" spans="22:23" s="12" customFormat="1" x14ac:dyDescent="0.25">
      <c r="V211" s="57"/>
      <c r="W211" s="36"/>
    </row>
    <row r="212" spans="22:23" s="12" customFormat="1" x14ac:dyDescent="0.25">
      <c r="V212" s="57"/>
      <c r="W212" s="36"/>
    </row>
    <row r="213" spans="22:23" s="12" customFormat="1" x14ac:dyDescent="0.25">
      <c r="V213" s="57"/>
      <c r="W213" s="36"/>
    </row>
    <row r="214" spans="22:23" s="12" customFormat="1" x14ac:dyDescent="0.25">
      <c r="V214" s="57"/>
      <c r="W214" s="36"/>
    </row>
    <row r="215" spans="22:23" s="12" customFormat="1" x14ac:dyDescent="0.25">
      <c r="V215" s="57"/>
      <c r="W215" s="36"/>
    </row>
    <row r="216" spans="22:23" s="12" customFormat="1" x14ac:dyDescent="0.25">
      <c r="V216" s="57"/>
      <c r="W216" s="36"/>
    </row>
    <row r="217" spans="22:23" s="12" customFormat="1" x14ac:dyDescent="0.25">
      <c r="V217" s="57"/>
      <c r="W217" s="36"/>
    </row>
    <row r="218" spans="22:23" s="12" customFormat="1" x14ac:dyDescent="0.25">
      <c r="V218" s="57"/>
      <c r="W218" s="36"/>
    </row>
    <row r="219" spans="22:23" s="12" customFormat="1" x14ac:dyDescent="0.25">
      <c r="V219" s="57"/>
      <c r="W219" s="36"/>
    </row>
    <row r="220" spans="22:23" s="12" customFormat="1" x14ac:dyDescent="0.25">
      <c r="V220" s="57"/>
      <c r="W220" s="36"/>
    </row>
    <row r="221" spans="22:23" s="12" customFormat="1" x14ac:dyDescent="0.25">
      <c r="V221" s="57"/>
      <c r="W221" s="36"/>
    </row>
    <row r="222" spans="22:23" s="12" customFormat="1" x14ac:dyDescent="0.25">
      <c r="V222" s="57"/>
      <c r="W222" s="36"/>
    </row>
    <row r="223" spans="22:23" s="12" customFormat="1" x14ac:dyDescent="0.25">
      <c r="V223" s="57"/>
      <c r="W223" s="36"/>
    </row>
    <row r="224" spans="22:23" s="12" customFormat="1" x14ac:dyDescent="0.25">
      <c r="V224" s="57"/>
      <c r="W224" s="36"/>
    </row>
    <row r="225" spans="22:23" s="12" customFormat="1" x14ac:dyDescent="0.25">
      <c r="V225" s="57"/>
      <c r="W225" s="36"/>
    </row>
    <row r="226" spans="22:23" s="12" customFormat="1" x14ac:dyDescent="0.25">
      <c r="V226" s="57"/>
      <c r="W226" s="36"/>
    </row>
    <row r="227" spans="22:23" s="12" customFormat="1" x14ac:dyDescent="0.25">
      <c r="V227" s="57"/>
      <c r="W227" s="36"/>
    </row>
    <row r="228" spans="22:23" s="12" customFormat="1" x14ac:dyDescent="0.25">
      <c r="V228" s="57"/>
      <c r="W228" s="36"/>
    </row>
    <row r="229" spans="22:23" s="12" customFormat="1" x14ac:dyDescent="0.25">
      <c r="V229" s="57"/>
      <c r="W229" s="36"/>
    </row>
    <row r="230" spans="22:23" s="12" customFormat="1" x14ac:dyDescent="0.25">
      <c r="V230" s="57"/>
      <c r="W230" s="36"/>
    </row>
    <row r="231" spans="22:23" s="12" customFormat="1" x14ac:dyDescent="0.25">
      <c r="V231" s="57"/>
      <c r="W231" s="36"/>
    </row>
    <row r="232" spans="22:23" s="12" customFormat="1" x14ac:dyDescent="0.25">
      <c r="V232" s="57"/>
      <c r="W232" s="36"/>
    </row>
    <row r="233" spans="22:23" s="12" customFormat="1" x14ac:dyDescent="0.25">
      <c r="V233" s="57"/>
      <c r="W233" s="36"/>
    </row>
    <row r="234" spans="22:23" s="12" customFormat="1" x14ac:dyDescent="0.25">
      <c r="V234" s="57"/>
      <c r="W234" s="36"/>
    </row>
    <row r="235" spans="22:23" s="12" customFormat="1" x14ac:dyDescent="0.25">
      <c r="V235" s="57"/>
      <c r="W235" s="36"/>
    </row>
    <row r="236" spans="22:23" s="12" customFormat="1" x14ac:dyDescent="0.25">
      <c r="V236" s="57"/>
      <c r="W236" s="36"/>
    </row>
    <row r="237" spans="22:23" s="12" customFormat="1" x14ac:dyDescent="0.25">
      <c r="V237" s="57"/>
      <c r="W237" s="36"/>
    </row>
    <row r="238" spans="22:23" s="12" customFormat="1" x14ac:dyDescent="0.25">
      <c r="V238" s="57"/>
      <c r="W238" s="36"/>
    </row>
    <row r="239" spans="22:23" s="12" customFormat="1" x14ac:dyDescent="0.25">
      <c r="V239" s="57"/>
      <c r="W239" s="36"/>
    </row>
    <row r="240" spans="22:23" s="12" customFormat="1" x14ac:dyDescent="0.25">
      <c r="V240" s="57"/>
      <c r="W240" s="36"/>
    </row>
    <row r="241" spans="22:23" s="12" customFormat="1" x14ac:dyDescent="0.25">
      <c r="V241" s="57"/>
      <c r="W241" s="36"/>
    </row>
    <row r="242" spans="22:23" s="12" customFormat="1" x14ac:dyDescent="0.25">
      <c r="V242" s="57"/>
      <c r="W242" s="36"/>
    </row>
    <row r="243" spans="22:23" s="12" customFormat="1" x14ac:dyDescent="0.25">
      <c r="V243" s="57"/>
      <c r="W243" s="36"/>
    </row>
    <row r="244" spans="22:23" s="12" customFormat="1" x14ac:dyDescent="0.25">
      <c r="V244" s="57"/>
      <c r="W244" s="36"/>
    </row>
    <row r="245" spans="22:23" s="12" customFormat="1" x14ac:dyDescent="0.25">
      <c r="V245" s="57"/>
      <c r="W245" s="36"/>
    </row>
    <row r="246" spans="22:23" s="12" customFormat="1" x14ac:dyDescent="0.25">
      <c r="V246" s="57"/>
      <c r="W246" s="36"/>
    </row>
    <row r="247" spans="22:23" s="12" customFormat="1" x14ac:dyDescent="0.25">
      <c r="V247" s="57"/>
      <c r="W247" s="36"/>
    </row>
    <row r="248" spans="22:23" s="12" customFormat="1" x14ac:dyDescent="0.25">
      <c r="V248" s="57"/>
      <c r="W248" s="36"/>
    </row>
    <row r="249" spans="22:23" s="12" customFormat="1" x14ac:dyDescent="0.25">
      <c r="V249" s="57"/>
      <c r="W249" s="36"/>
    </row>
    <row r="250" spans="22:23" s="12" customFormat="1" x14ac:dyDescent="0.25">
      <c r="V250" s="57"/>
      <c r="W250" s="36"/>
    </row>
    <row r="251" spans="22:23" s="12" customFormat="1" x14ac:dyDescent="0.25">
      <c r="V251" s="57"/>
      <c r="W251" s="36"/>
    </row>
    <row r="252" spans="22:23" s="12" customFormat="1" x14ac:dyDescent="0.25">
      <c r="V252" s="57"/>
      <c r="W252" s="36"/>
    </row>
    <row r="253" spans="22:23" s="12" customFormat="1" x14ac:dyDescent="0.25">
      <c r="V253" s="57"/>
      <c r="W253" s="36"/>
    </row>
    <row r="254" spans="22:23" s="12" customFormat="1" x14ac:dyDescent="0.25">
      <c r="V254" s="57"/>
      <c r="W254" s="36"/>
    </row>
    <row r="255" spans="22:23" s="12" customFormat="1" x14ac:dyDescent="0.25">
      <c r="V255" s="57"/>
      <c r="W255" s="36"/>
    </row>
    <row r="256" spans="22:23" s="12" customFormat="1" x14ac:dyDescent="0.25">
      <c r="V256" s="57"/>
      <c r="W256" s="36"/>
    </row>
    <row r="257" spans="22:23" s="12" customFormat="1" x14ac:dyDescent="0.25">
      <c r="V257" s="57"/>
      <c r="W257" s="36"/>
    </row>
    <row r="258" spans="22:23" s="12" customFormat="1" x14ac:dyDescent="0.25">
      <c r="V258" s="57"/>
      <c r="W258" s="36"/>
    </row>
    <row r="259" spans="22:23" s="12" customFormat="1" x14ac:dyDescent="0.25">
      <c r="V259" s="57"/>
      <c r="W259" s="36"/>
    </row>
    <row r="260" spans="22:23" s="12" customFormat="1" x14ac:dyDescent="0.25">
      <c r="V260" s="57"/>
      <c r="W260" s="36"/>
    </row>
    <row r="261" spans="22:23" s="12" customFormat="1" x14ac:dyDescent="0.25">
      <c r="V261" s="57"/>
      <c r="W261" s="36"/>
    </row>
    <row r="262" spans="22:23" s="12" customFormat="1" x14ac:dyDescent="0.25">
      <c r="V262" s="57"/>
      <c r="W262" s="36"/>
    </row>
    <row r="263" spans="22:23" s="12" customFormat="1" x14ac:dyDescent="0.25">
      <c r="V263" s="57"/>
      <c r="W263" s="36"/>
    </row>
    <row r="264" spans="22:23" s="12" customFormat="1" x14ac:dyDescent="0.25">
      <c r="V264" s="57"/>
      <c r="W264" s="36"/>
    </row>
    <row r="265" spans="22:23" s="12" customFormat="1" x14ac:dyDescent="0.25">
      <c r="V265" s="57"/>
      <c r="W265" s="36"/>
    </row>
    <row r="266" spans="22:23" s="12" customFormat="1" x14ac:dyDescent="0.25">
      <c r="V266" s="57"/>
      <c r="W266" s="36"/>
    </row>
    <row r="267" spans="22:23" s="12" customFormat="1" x14ac:dyDescent="0.25">
      <c r="V267" s="57"/>
      <c r="W267" s="36"/>
    </row>
    <row r="268" spans="22:23" s="12" customFormat="1" x14ac:dyDescent="0.25">
      <c r="V268" s="57"/>
      <c r="W268" s="36"/>
    </row>
    <row r="269" spans="22:23" s="12" customFormat="1" x14ac:dyDescent="0.25">
      <c r="V269" s="57"/>
      <c r="W269" s="36"/>
    </row>
    <row r="270" spans="22:23" s="12" customFormat="1" x14ac:dyDescent="0.25">
      <c r="V270" s="57"/>
      <c r="W270" s="36"/>
    </row>
    <row r="271" spans="22:23" s="12" customFormat="1" x14ac:dyDescent="0.25">
      <c r="V271" s="57"/>
      <c r="W271" s="36"/>
    </row>
    <row r="272" spans="22:23" s="12" customFormat="1" x14ac:dyDescent="0.25">
      <c r="V272" s="57"/>
      <c r="W272" s="36"/>
    </row>
    <row r="273" spans="22:23" s="12" customFormat="1" x14ac:dyDescent="0.25">
      <c r="V273" s="57"/>
      <c r="W273" s="36"/>
    </row>
    <row r="274" spans="22:23" s="12" customFormat="1" x14ac:dyDescent="0.25">
      <c r="V274" s="57"/>
      <c r="W274" s="36"/>
    </row>
    <row r="275" spans="22:23" s="12" customFormat="1" x14ac:dyDescent="0.25">
      <c r="V275" s="57"/>
      <c r="W275" s="36"/>
    </row>
    <row r="276" spans="22:23" s="12" customFormat="1" x14ac:dyDescent="0.25">
      <c r="V276" s="57"/>
      <c r="W276" s="36"/>
    </row>
    <row r="277" spans="22:23" s="12" customFormat="1" x14ac:dyDescent="0.25">
      <c r="V277" s="57"/>
      <c r="W277" s="36"/>
    </row>
    <row r="278" spans="22:23" s="12" customFormat="1" x14ac:dyDescent="0.25">
      <c r="V278" s="57"/>
      <c r="W278" s="36"/>
    </row>
    <row r="279" spans="22:23" s="12" customFormat="1" x14ac:dyDescent="0.25">
      <c r="V279" s="57"/>
      <c r="W279" s="36"/>
    </row>
    <row r="280" spans="22:23" s="12" customFormat="1" x14ac:dyDescent="0.25">
      <c r="V280" s="57"/>
      <c r="W280" s="36"/>
    </row>
    <row r="281" spans="22:23" s="12" customFormat="1" x14ac:dyDescent="0.25">
      <c r="V281" s="57"/>
      <c r="W281" s="36"/>
    </row>
    <row r="282" spans="22:23" s="12" customFormat="1" x14ac:dyDescent="0.25">
      <c r="V282" s="57"/>
      <c r="W282" s="36"/>
    </row>
    <row r="283" spans="22:23" s="12" customFormat="1" x14ac:dyDescent="0.25">
      <c r="V283" s="57"/>
      <c r="W283" s="36"/>
    </row>
    <row r="284" spans="22:23" s="12" customFormat="1" x14ac:dyDescent="0.25">
      <c r="V284" s="57"/>
      <c r="W284" s="36"/>
    </row>
    <row r="285" spans="22:23" s="12" customFormat="1" x14ac:dyDescent="0.25">
      <c r="V285" s="57"/>
      <c r="W285" s="36"/>
    </row>
    <row r="286" spans="22:23" s="12" customFormat="1" x14ac:dyDescent="0.25">
      <c r="V286" s="57"/>
      <c r="W286" s="36"/>
    </row>
    <row r="287" spans="22:23" s="12" customFormat="1" x14ac:dyDescent="0.25">
      <c r="V287" s="57"/>
      <c r="W287" s="36"/>
    </row>
    <row r="288" spans="22:23" s="12" customFormat="1" x14ac:dyDescent="0.25">
      <c r="V288" s="57"/>
      <c r="W288" s="36"/>
    </row>
    <row r="289" spans="22:23" s="12" customFormat="1" x14ac:dyDescent="0.25">
      <c r="V289" s="57"/>
      <c r="W289" s="36"/>
    </row>
    <row r="290" spans="22:23" s="12" customFormat="1" x14ac:dyDescent="0.25">
      <c r="V290" s="57"/>
      <c r="W290" s="36"/>
    </row>
    <row r="291" spans="22:23" s="12" customFormat="1" x14ac:dyDescent="0.25">
      <c r="V291" s="57"/>
      <c r="W291" s="36"/>
    </row>
    <row r="292" spans="22:23" s="12" customFormat="1" x14ac:dyDescent="0.25">
      <c r="V292" s="57"/>
      <c r="W292" s="36"/>
    </row>
    <row r="293" spans="22:23" s="12" customFormat="1" x14ac:dyDescent="0.25">
      <c r="V293" s="57"/>
      <c r="W293" s="36"/>
    </row>
    <row r="294" spans="22:23" s="12" customFormat="1" x14ac:dyDescent="0.25">
      <c r="V294" s="57"/>
      <c r="W294" s="36"/>
    </row>
    <row r="295" spans="22:23" s="12" customFormat="1" x14ac:dyDescent="0.25">
      <c r="V295" s="57"/>
      <c r="W295" s="36"/>
    </row>
    <row r="296" spans="22:23" s="12" customFormat="1" x14ac:dyDescent="0.25">
      <c r="V296" s="57"/>
      <c r="W296" s="36"/>
    </row>
    <row r="297" spans="22:23" s="12" customFormat="1" x14ac:dyDescent="0.25">
      <c r="V297" s="57"/>
      <c r="W297" s="36"/>
    </row>
    <row r="298" spans="22:23" s="12" customFormat="1" x14ac:dyDescent="0.25">
      <c r="V298" s="57"/>
      <c r="W298" s="36"/>
    </row>
    <row r="299" spans="22:23" s="12" customFormat="1" x14ac:dyDescent="0.25">
      <c r="V299" s="57"/>
      <c r="W299" s="36"/>
    </row>
    <row r="300" spans="22:23" s="12" customFormat="1" x14ac:dyDescent="0.25">
      <c r="V300" s="57"/>
      <c r="W300" s="36"/>
    </row>
    <row r="301" spans="22:23" s="12" customFormat="1" x14ac:dyDescent="0.25">
      <c r="V301" s="57"/>
      <c r="W301" s="36"/>
    </row>
    <row r="302" spans="22:23" s="12" customFormat="1" x14ac:dyDescent="0.25">
      <c r="V302" s="57"/>
      <c r="W302" s="36"/>
    </row>
    <row r="303" spans="22:23" s="12" customFormat="1" x14ac:dyDescent="0.25">
      <c r="V303" s="57"/>
      <c r="W303" s="36"/>
    </row>
    <row r="304" spans="22:23" s="12" customFormat="1" x14ac:dyDescent="0.25">
      <c r="V304" s="57"/>
      <c r="W304" s="36"/>
    </row>
    <row r="305" spans="22:23" s="12" customFormat="1" x14ac:dyDescent="0.25">
      <c r="V305" s="57"/>
      <c r="W305" s="36"/>
    </row>
    <row r="306" spans="22:23" s="12" customFormat="1" x14ac:dyDescent="0.25">
      <c r="V306" s="57"/>
      <c r="W306" s="36"/>
    </row>
    <row r="307" spans="22:23" s="12" customFormat="1" x14ac:dyDescent="0.25">
      <c r="V307" s="57"/>
      <c r="W307" s="36"/>
    </row>
    <row r="308" spans="22:23" s="12" customFormat="1" x14ac:dyDescent="0.25">
      <c r="V308" s="57"/>
      <c r="W308" s="36"/>
    </row>
    <row r="309" spans="22:23" s="12" customFormat="1" x14ac:dyDescent="0.25">
      <c r="V309" s="57"/>
      <c r="W309" s="36"/>
    </row>
    <row r="310" spans="22:23" s="12" customFormat="1" x14ac:dyDescent="0.25">
      <c r="V310" s="57"/>
      <c r="W310" s="36"/>
    </row>
    <row r="311" spans="22:23" s="12" customFormat="1" x14ac:dyDescent="0.25">
      <c r="V311" s="57"/>
      <c r="W311" s="36"/>
    </row>
    <row r="312" spans="22:23" s="12" customFormat="1" x14ac:dyDescent="0.25">
      <c r="V312" s="57"/>
      <c r="W312" s="36"/>
    </row>
    <row r="313" spans="22:23" s="12" customFormat="1" x14ac:dyDescent="0.25">
      <c r="V313" s="57"/>
      <c r="W313" s="36"/>
    </row>
    <row r="314" spans="22:23" s="12" customFormat="1" x14ac:dyDescent="0.25">
      <c r="V314" s="57"/>
      <c r="W314" s="36"/>
    </row>
    <row r="315" spans="22:23" s="12" customFormat="1" x14ac:dyDescent="0.25">
      <c r="V315" s="57"/>
      <c r="W315" s="36"/>
    </row>
    <row r="316" spans="22:23" s="12" customFormat="1" x14ac:dyDescent="0.25">
      <c r="V316" s="57"/>
      <c r="W316" s="36"/>
    </row>
    <row r="317" spans="22:23" s="12" customFormat="1" x14ac:dyDescent="0.25">
      <c r="V317" s="57"/>
      <c r="W317" s="36"/>
    </row>
    <row r="318" spans="22:23" s="12" customFormat="1" x14ac:dyDescent="0.25">
      <c r="V318" s="57"/>
      <c r="W318" s="36"/>
    </row>
    <row r="319" spans="22:23" s="12" customFormat="1" x14ac:dyDescent="0.25">
      <c r="V319" s="57"/>
      <c r="W319" s="36"/>
    </row>
    <row r="320" spans="22:23" s="12" customFormat="1" x14ac:dyDescent="0.25">
      <c r="V320" s="57"/>
      <c r="W320" s="36"/>
    </row>
    <row r="321" spans="22:23" s="12" customFormat="1" x14ac:dyDescent="0.25">
      <c r="V321" s="57"/>
      <c r="W321" s="36"/>
    </row>
    <row r="322" spans="22:23" s="12" customFormat="1" x14ac:dyDescent="0.25">
      <c r="V322" s="57"/>
      <c r="W322" s="36"/>
    </row>
    <row r="323" spans="22:23" s="12" customFormat="1" x14ac:dyDescent="0.25">
      <c r="V323" s="57"/>
      <c r="W323" s="36"/>
    </row>
    <row r="324" spans="22:23" s="12" customFormat="1" x14ac:dyDescent="0.25">
      <c r="V324" s="57"/>
      <c r="W324" s="36"/>
    </row>
    <row r="325" spans="22:23" s="12" customFormat="1" x14ac:dyDescent="0.25">
      <c r="V325" s="57"/>
      <c r="W325" s="36"/>
    </row>
    <row r="326" spans="22:23" s="12" customFormat="1" x14ac:dyDescent="0.25">
      <c r="V326" s="57"/>
      <c r="W326" s="36"/>
    </row>
    <row r="327" spans="22:23" s="12" customFormat="1" x14ac:dyDescent="0.25">
      <c r="V327" s="57"/>
      <c r="W327" s="36"/>
    </row>
    <row r="328" spans="22:23" s="12" customFormat="1" x14ac:dyDescent="0.25">
      <c r="V328" s="57"/>
      <c r="W328" s="36"/>
    </row>
    <row r="329" spans="22:23" s="12" customFormat="1" x14ac:dyDescent="0.25">
      <c r="V329" s="57"/>
      <c r="W329" s="36"/>
    </row>
    <row r="330" spans="22:23" s="12" customFormat="1" x14ac:dyDescent="0.25">
      <c r="V330" s="57"/>
      <c r="W330" s="36"/>
    </row>
    <row r="331" spans="22:23" s="12" customFormat="1" x14ac:dyDescent="0.25">
      <c r="V331" s="57"/>
      <c r="W331" s="36"/>
    </row>
    <row r="332" spans="22:23" s="12" customFormat="1" x14ac:dyDescent="0.25">
      <c r="V332" s="57"/>
      <c r="W332" s="36"/>
    </row>
    <row r="333" spans="22:23" s="12" customFormat="1" x14ac:dyDescent="0.25">
      <c r="V333" s="57"/>
      <c r="W333" s="36"/>
    </row>
    <row r="334" spans="22:23" s="12" customFormat="1" x14ac:dyDescent="0.25">
      <c r="V334" s="57"/>
      <c r="W334" s="36"/>
    </row>
    <row r="335" spans="22:23" s="12" customFormat="1" x14ac:dyDescent="0.25">
      <c r="V335" s="57"/>
      <c r="W335" s="36"/>
    </row>
    <row r="336" spans="22:23" s="12" customFormat="1" x14ac:dyDescent="0.25">
      <c r="V336" s="57"/>
      <c r="W336" s="36"/>
    </row>
    <row r="337" spans="22:23" s="12" customFormat="1" x14ac:dyDescent="0.25">
      <c r="V337" s="57"/>
      <c r="W337" s="36"/>
    </row>
    <row r="338" spans="22:23" s="12" customFormat="1" x14ac:dyDescent="0.25">
      <c r="V338" s="57"/>
      <c r="W338" s="36"/>
    </row>
    <row r="339" spans="22:23" s="12" customFormat="1" x14ac:dyDescent="0.25">
      <c r="V339" s="57"/>
      <c r="W339" s="36"/>
    </row>
    <row r="340" spans="22:23" s="12" customFormat="1" x14ac:dyDescent="0.25">
      <c r="V340" s="57"/>
      <c r="W340" s="36"/>
    </row>
    <row r="341" spans="22:23" s="12" customFormat="1" x14ac:dyDescent="0.25">
      <c r="V341" s="57"/>
      <c r="W341" s="36"/>
    </row>
    <row r="342" spans="22:23" s="12" customFormat="1" x14ac:dyDescent="0.25">
      <c r="V342" s="57"/>
      <c r="W342" s="36"/>
    </row>
    <row r="343" spans="22:23" s="12" customFormat="1" x14ac:dyDescent="0.25">
      <c r="V343" s="57"/>
      <c r="W343" s="36"/>
    </row>
    <row r="344" spans="22:23" s="12" customFormat="1" x14ac:dyDescent="0.25">
      <c r="V344" s="57"/>
      <c r="W344" s="36"/>
    </row>
    <row r="345" spans="22:23" s="12" customFormat="1" x14ac:dyDescent="0.25">
      <c r="V345" s="57"/>
      <c r="W345" s="36"/>
    </row>
    <row r="346" spans="22:23" s="12" customFormat="1" x14ac:dyDescent="0.25">
      <c r="V346" s="57"/>
      <c r="W346" s="36"/>
    </row>
    <row r="347" spans="22:23" s="12" customFormat="1" x14ac:dyDescent="0.25">
      <c r="V347" s="57"/>
      <c r="W347" s="36"/>
    </row>
    <row r="348" spans="22:23" s="12" customFormat="1" x14ac:dyDescent="0.25">
      <c r="V348" s="57"/>
      <c r="W348" s="36"/>
    </row>
    <row r="349" spans="22:23" s="12" customFormat="1" x14ac:dyDescent="0.25">
      <c r="V349" s="57"/>
      <c r="W349" s="36"/>
    </row>
    <row r="350" spans="22:23" s="12" customFormat="1" x14ac:dyDescent="0.25">
      <c r="V350" s="57"/>
      <c r="W350" s="36"/>
    </row>
    <row r="351" spans="22:23" s="12" customFormat="1" x14ac:dyDescent="0.25">
      <c r="V351" s="57"/>
      <c r="W351" s="36"/>
    </row>
    <row r="352" spans="22:23" s="12" customFormat="1" x14ac:dyDescent="0.25">
      <c r="V352" s="57"/>
      <c r="W352" s="36"/>
    </row>
    <row r="353" spans="22:23" s="12" customFormat="1" x14ac:dyDescent="0.25">
      <c r="V353" s="57"/>
      <c r="W353" s="36"/>
    </row>
    <row r="354" spans="22:23" s="12" customFormat="1" x14ac:dyDescent="0.25">
      <c r="V354" s="57"/>
      <c r="W354" s="36"/>
    </row>
    <row r="355" spans="22:23" s="12" customFormat="1" x14ac:dyDescent="0.25">
      <c r="V355" s="57"/>
      <c r="W355" s="36"/>
    </row>
    <row r="356" spans="22:23" s="12" customFormat="1" x14ac:dyDescent="0.25">
      <c r="V356" s="57"/>
      <c r="W356" s="36"/>
    </row>
    <row r="357" spans="22:23" s="12" customFormat="1" x14ac:dyDescent="0.25">
      <c r="V357" s="57"/>
      <c r="W357" s="36"/>
    </row>
    <row r="358" spans="22:23" s="12" customFormat="1" x14ac:dyDescent="0.25">
      <c r="V358" s="57"/>
      <c r="W358" s="36"/>
    </row>
    <row r="359" spans="22:23" s="12" customFormat="1" x14ac:dyDescent="0.25">
      <c r="V359" s="57"/>
      <c r="W359" s="36"/>
    </row>
    <row r="360" spans="22:23" s="12" customFormat="1" x14ac:dyDescent="0.25">
      <c r="V360" s="57"/>
      <c r="W360" s="36"/>
    </row>
    <row r="361" spans="22:23" s="12" customFormat="1" x14ac:dyDescent="0.25">
      <c r="V361" s="57"/>
      <c r="W361" s="36"/>
    </row>
    <row r="362" spans="22:23" s="12" customFormat="1" x14ac:dyDescent="0.25">
      <c r="V362" s="57"/>
      <c r="W362" s="36"/>
    </row>
    <row r="363" spans="22:23" s="12" customFormat="1" x14ac:dyDescent="0.25">
      <c r="V363" s="57"/>
      <c r="W363" s="36"/>
    </row>
    <row r="364" spans="22:23" s="12" customFormat="1" x14ac:dyDescent="0.25">
      <c r="V364" s="57"/>
      <c r="W364" s="36"/>
    </row>
    <row r="365" spans="22:23" s="12" customFormat="1" x14ac:dyDescent="0.25">
      <c r="V365" s="57"/>
      <c r="W365" s="36"/>
    </row>
    <row r="366" spans="22:23" s="12" customFormat="1" x14ac:dyDescent="0.25">
      <c r="V366" s="57"/>
      <c r="W366" s="36"/>
    </row>
    <row r="367" spans="22:23" s="12" customFormat="1" x14ac:dyDescent="0.25">
      <c r="V367" s="57"/>
      <c r="W367" s="36"/>
    </row>
    <row r="368" spans="22:23" s="12" customFormat="1" x14ac:dyDescent="0.25">
      <c r="V368" s="57"/>
      <c r="W368" s="36"/>
    </row>
    <row r="369" spans="22:23" s="12" customFormat="1" x14ac:dyDescent="0.25">
      <c r="V369" s="57"/>
      <c r="W369" s="36"/>
    </row>
    <row r="370" spans="22:23" s="12" customFormat="1" x14ac:dyDescent="0.25">
      <c r="V370" s="57"/>
      <c r="W370" s="36"/>
    </row>
    <row r="371" spans="22:23" s="12" customFormat="1" x14ac:dyDescent="0.25">
      <c r="V371" s="57"/>
      <c r="W371" s="36"/>
    </row>
    <row r="372" spans="22:23" s="12" customFormat="1" x14ac:dyDescent="0.25">
      <c r="V372" s="57"/>
      <c r="W372" s="36"/>
    </row>
    <row r="373" spans="22:23" s="12" customFormat="1" x14ac:dyDescent="0.25">
      <c r="V373" s="57"/>
      <c r="W373" s="36"/>
    </row>
    <row r="374" spans="22:23" s="12" customFormat="1" x14ac:dyDescent="0.25">
      <c r="V374" s="57"/>
      <c r="W374" s="36"/>
    </row>
    <row r="375" spans="22:23" s="12" customFormat="1" x14ac:dyDescent="0.25">
      <c r="V375" s="57"/>
      <c r="W375" s="36"/>
    </row>
    <row r="376" spans="22:23" s="12" customFormat="1" x14ac:dyDescent="0.25">
      <c r="V376" s="57"/>
      <c r="W376" s="36"/>
    </row>
    <row r="377" spans="22:23" s="12" customFormat="1" x14ac:dyDescent="0.25">
      <c r="V377" s="57"/>
      <c r="W377" s="36"/>
    </row>
    <row r="378" spans="22:23" s="12" customFormat="1" x14ac:dyDescent="0.25">
      <c r="V378" s="57"/>
      <c r="W378" s="36"/>
    </row>
    <row r="379" spans="22:23" s="12" customFormat="1" x14ac:dyDescent="0.25">
      <c r="V379" s="57"/>
      <c r="W379" s="36"/>
    </row>
    <row r="380" spans="22:23" s="12" customFormat="1" x14ac:dyDescent="0.25">
      <c r="V380" s="57"/>
      <c r="W380" s="36"/>
    </row>
    <row r="381" spans="22:23" s="12" customFormat="1" x14ac:dyDescent="0.25">
      <c r="V381" s="57"/>
      <c r="W381" s="36"/>
    </row>
    <row r="382" spans="22:23" s="12" customFormat="1" x14ac:dyDescent="0.25">
      <c r="V382" s="57"/>
      <c r="W382" s="36"/>
    </row>
    <row r="383" spans="22:23" s="12" customFormat="1" x14ac:dyDescent="0.25">
      <c r="V383" s="57"/>
      <c r="W383" s="36"/>
    </row>
    <row r="384" spans="22:23" s="12" customFormat="1" x14ac:dyDescent="0.25">
      <c r="V384" s="57"/>
      <c r="W384" s="36"/>
    </row>
    <row r="385" spans="22:23" s="12" customFormat="1" x14ac:dyDescent="0.25">
      <c r="V385" s="57"/>
      <c r="W385" s="36"/>
    </row>
    <row r="386" spans="22:23" s="12" customFormat="1" x14ac:dyDescent="0.25">
      <c r="V386" s="57"/>
      <c r="W386" s="36"/>
    </row>
    <row r="387" spans="22:23" s="12" customFormat="1" x14ac:dyDescent="0.25">
      <c r="V387" s="57"/>
      <c r="W387" s="36"/>
    </row>
    <row r="388" spans="22:23" s="12" customFormat="1" x14ac:dyDescent="0.25">
      <c r="V388" s="57"/>
      <c r="W388" s="36"/>
    </row>
    <row r="389" spans="22:23" s="12" customFormat="1" x14ac:dyDescent="0.25">
      <c r="V389" s="57"/>
      <c r="W389" s="36"/>
    </row>
    <row r="390" spans="22:23" s="12" customFormat="1" x14ac:dyDescent="0.25">
      <c r="V390" s="57"/>
      <c r="W390" s="36"/>
    </row>
    <row r="391" spans="22:23" s="12" customFormat="1" x14ac:dyDescent="0.25">
      <c r="V391" s="57"/>
      <c r="W391" s="36"/>
    </row>
    <row r="392" spans="22:23" s="12" customFormat="1" x14ac:dyDescent="0.25">
      <c r="V392" s="57"/>
      <c r="W392" s="36"/>
    </row>
    <row r="393" spans="22:23" s="12" customFormat="1" x14ac:dyDescent="0.25">
      <c r="V393" s="57"/>
      <c r="W393" s="36"/>
    </row>
    <row r="394" spans="22:23" s="12" customFormat="1" x14ac:dyDescent="0.25">
      <c r="V394" s="57"/>
      <c r="W394" s="36"/>
    </row>
    <row r="395" spans="22:23" s="12" customFormat="1" x14ac:dyDescent="0.25">
      <c r="V395" s="57"/>
      <c r="W395" s="36"/>
    </row>
    <row r="396" spans="22:23" s="12" customFormat="1" x14ac:dyDescent="0.25">
      <c r="V396" s="57"/>
      <c r="W396" s="36"/>
    </row>
    <row r="397" spans="22:23" s="12" customFormat="1" x14ac:dyDescent="0.25">
      <c r="V397" s="57"/>
      <c r="W397" s="36"/>
    </row>
    <row r="398" spans="22:23" s="12" customFormat="1" x14ac:dyDescent="0.25">
      <c r="V398" s="57"/>
      <c r="W398" s="36"/>
    </row>
    <row r="399" spans="22:23" s="12" customFormat="1" x14ac:dyDescent="0.25">
      <c r="V399" s="57"/>
      <c r="W399" s="36"/>
    </row>
    <row r="400" spans="22:23" s="12" customFormat="1" x14ac:dyDescent="0.25">
      <c r="V400" s="57"/>
      <c r="W400" s="36"/>
    </row>
    <row r="401" spans="22:23" s="12" customFormat="1" x14ac:dyDescent="0.25">
      <c r="V401" s="57"/>
      <c r="W401" s="36"/>
    </row>
    <row r="402" spans="22:23" s="12" customFormat="1" x14ac:dyDescent="0.25">
      <c r="V402" s="57"/>
      <c r="W402" s="36"/>
    </row>
    <row r="403" spans="22:23" s="12" customFormat="1" x14ac:dyDescent="0.25">
      <c r="V403" s="57"/>
      <c r="W403" s="36"/>
    </row>
    <row r="404" spans="22:23" s="12" customFormat="1" x14ac:dyDescent="0.25">
      <c r="V404" s="57"/>
      <c r="W404" s="36"/>
    </row>
    <row r="405" spans="22:23" s="12" customFormat="1" x14ac:dyDescent="0.25">
      <c r="V405" s="57"/>
      <c r="W405" s="36"/>
    </row>
    <row r="406" spans="22:23" s="12" customFormat="1" x14ac:dyDescent="0.25">
      <c r="V406" s="57"/>
      <c r="W406" s="36"/>
    </row>
    <row r="407" spans="22:23" s="12" customFormat="1" x14ac:dyDescent="0.25">
      <c r="V407" s="57"/>
      <c r="W407" s="36"/>
    </row>
    <row r="408" spans="22:23" s="12" customFormat="1" x14ac:dyDescent="0.25">
      <c r="V408" s="57"/>
      <c r="W408" s="36"/>
    </row>
    <row r="409" spans="22:23" s="12" customFormat="1" x14ac:dyDescent="0.25">
      <c r="V409" s="57"/>
      <c r="W409" s="36"/>
    </row>
    <row r="410" spans="22:23" s="12" customFormat="1" x14ac:dyDescent="0.25">
      <c r="V410" s="57"/>
      <c r="W410" s="36"/>
    </row>
    <row r="411" spans="22:23" s="12" customFormat="1" x14ac:dyDescent="0.25">
      <c r="V411" s="57"/>
      <c r="W411" s="36"/>
    </row>
    <row r="412" spans="22:23" s="12" customFormat="1" x14ac:dyDescent="0.25">
      <c r="V412" s="57"/>
      <c r="W412" s="36"/>
    </row>
    <row r="413" spans="22:23" s="12" customFormat="1" x14ac:dyDescent="0.25">
      <c r="V413" s="57"/>
      <c r="W413" s="36"/>
    </row>
    <row r="414" spans="22:23" s="12" customFormat="1" x14ac:dyDescent="0.25">
      <c r="V414" s="57"/>
      <c r="W414" s="36"/>
    </row>
    <row r="415" spans="22:23" s="12" customFormat="1" x14ac:dyDescent="0.25">
      <c r="V415" s="57"/>
      <c r="W415" s="36"/>
    </row>
    <row r="416" spans="22:23" s="12" customFormat="1" x14ac:dyDescent="0.25">
      <c r="V416" s="57"/>
      <c r="W416" s="36"/>
    </row>
    <row r="417" spans="22:23" s="12" customFormat="1" x14ac:dyDescent="0.25">
      <c r="V417" s="57"/>
      <c r="W417" s="36"/>
    </row>
    <row r="418" spans="22:23" s="12" customFormat="1" x14ac:dyDescent="0.25">
      <c r="V418" s="57"/>
      <c r="W418" s="36"/>
    </row>
    <row r="419" spans="22:23" s="12" customFormat="1" x14ac:dyDescent="0.25">
      <c r="V419" s="57"/>
      <c r="W419" s="36"/>
    </row>
    <row r="420" spans="22:23" s="12" customFormat="1" x14ac:dyDescent="0.25">
      <c r="V420" s="57"/>
      <c r="W420" s="36"/>
    </row>
    <row r="421" spans="22:23" s="12" customFormat="1" x14ac:dyDescent="0.25">
      <c r="V421" s="57"/>
      <c r="W421" s="36"/>
    </row>
    <row r="422" spans="22:23" s="12" customFormat="1" x14ac:dyDescent="0.25">
      <c r="V422" s="57"/>
      <c r="W422" s="36"/>
    </row>
    <row r="423" spans="22:23" s="12" customFormat="1" x14ac:dyDescent="0.25">
      <c r="V423" s="57"/>
      <c r="W423" s="36"/>
    </row>
    <row r="424" spans="22:23" s="12" customFormat="1" x14ac:dyDescent="0.25">
      <c r="V424" s="57"/>
      <c r="W424" s="36"/>
    </row>
    <row r="425" spans="22:23" s="12" customFormat="1" x14ac:dyDescent="0.25">
      <c r="V425" s="57"/>
      <c r="W425" s="36"/>
    </row>
    <row r="426" spans="22:23" s="12" customFormat="1" x14ac:dyDescent="0.25">
      <c r="V426" s="57"/>
      <c r="W426" s="36"/>
    </row>
    <row r="427" spans="22:23" s="12" customFormat="1" x14ac:dyDescent="0.25">
      <c r="V427" s="57"/>
      <c r="W427" s="36"/>
    </row>
    <row r="428" spans="22:23" s="12" customFormat="1" x14ac:dyDescent="0.25">
      <c r="V428" s="57"/>
      <c r="W428" s="36"/>
    </row>
    <row r="429" spans="22:23" s="12" customFormat="1" x14ac:dyDescent="0.25">
      <c r="V429" s="57"/>
      <c r="W429" s="36"/>
    </row>
    <row r="430" spans="22:23" s="12" customFormat="1" x14ac:dyDescent="0.25">
      <c r="V430" s="57"/>
      <c r="W430" s="36"/>
    </row>
    <row r="431" spans="22:23" s="12" customFormat="1" x14ac:dyDescent="0.25">
      <c r="V431" s="57"/>
      <c r="W431" s="36"/>
    </row>
    <row r="432" spans="22:23" s="12" customFormat="1" x14ac:dyDescent="0.25">
      <c r="V432" s="57"/>
      <c r="W432" s="36"/>
    </row>
    <row r="433" spans="22:23" s="12" customFormat="1" x14ac:dyDescent="0.25">
      <c r="V433" s="57"/>
      <c r="W433" s="36"/>
    </row>
    <row r="434" spans="22:23" s="12" customFormat="1" x14ac:dyDescent="0.25">
      <c r="V434" s="57"/>
      <c r="W434" s="36"/>
    </row>
    <row r="435" spans="22:23" s="12" customFormat="1" x14ac:dyDescent="0.25">
      <c r="V435" s="57"/>
      <c r="W435" s="36"/>
    </row>
    <row r="436" spans="22:23" s="12" customFormat="1" x14ac:dyDescent="0.25">
      <c r="V436" s="57"/>
      <c r="W436" s="36"/>
    </row>
    <row r="437" spans="22:23" s="12" customFormat="1" x14ac:dyDescent="0.25">
      <c r="V437" s="57"/>
      <c r="W437" s="36"/>
    </row>
    <row r="438" spans="22:23" s="12" customFormat="1" x14ac:dyDescent="0.25">
      <c r="V438" s="57"/>
      <c r="W438" s="36"/>
    </row>
    <row r="439" spans="22:23" s="12" customFormat="1" x14ac:dyDescent="0.25">
      <c r="V439" s="57"/>
      <c r="W439" s="36"/>
    </row>
    <row r="440" spans="22:23" s="12" customFormat="1" x14ac:dyDescent="0.25">
      <c r="V440" s="57"/>
      <c r="W440" s="36"/>
    </row>
    <row r="441" spans="22:23" s="12" customFormat="1" x14ac:dyDescent="0.25">
      <c r="V441" s="57"/>
      <c r="W441" s="36"/>
    </row>
    <row r="442" spans="22:23" s="12" customFormat="1" x14ac:dyDescent="0.25">
      <c r="V442" s="57"/>
      <c r="W442" s="36"/>
    </row>
    <row r="443" spans="22:23" s="12" customFormat="1" x14ac:dyDescent="0.25">
      <c r="V443" s="57"/>
      <c r="W443" s="36"/>
    </row>
    <row r="444" spans="22:23" s="12" customFormat="1" x14ac:dyDescent="0.25">
      <c r="V444" s="57"/>
      <c r="W444" s="36"/>
    </row>
    <row r="445" spans="22:23" s="12" customFormat="1" x14ac:dyDescent="0.25">
      <c r="V445" s="57"/>
      <c r="W445" s="36"/>
    </row>
    <row r="446" spans="22:23" s="12" customFormat="1" x14ac:dyDescent="0.25">
      <c r="V446" s="57"/>
      <c r="W446" s="36"/>
    </row>
    <row r="447" spans="22:23" s="12" customFormat="1" x14ac:dyDescent="0.25">
      <c r="V447" s="57"/>
      <c r="W447" s="36"/>
    </row>
    <row r="448" spans="22:23" s="12" customFormat="1" x14ac:dyDescent="0.25">
      <c r="V448" s="57"/>
      <c r="W448" s="36"/>
    </row>
    <row r="449" spans="22:23" s="12" customFormat="1" x14ac:dyDescent="0.25">
      <c r="V449" s="57"/>
      <c r="W449" s="36"/>
    </row>
    <row r="450" spans="22:23" s="12" customFormat="1" x14ac:dyDescent="0.25">
      <c r="V450" s="57"/>
      <c r="W450" s="36"/>
    </row>
    <row r="451" spans="22:23" s="12" customFormat="1" x14ac:dyDescent="0.25">
      <c r="V451" s="57"/>
      <c r="W451" s="36"/>
    </row>
    <row r="452" spans="22:23" s="12" customFormat="1" x14ac:dyDescent="0.25">
      <c r="V452" s="57"/>
      <c r="W452" s="36"/>
    </row>
    <row r="453" spans="22:23" s="12" customFormat="1" x14ac:dyDescent="0.25">
      <c r="V453" s="57"/>
      <c r="W453" s="36"/>
    </row>
    <row r="454" spans="22:23" s="12" customFormat="1" x14ac:dyDescent="0.25">
      <c r="V454" s="57"/>
      <c r="W454" s="36"/>
    </row>
    <row r="455" spans="22:23" s="12" customFormat="1" x14ac:dyDescent="0.25">
      <c r="V455" s="57"/>
      <c r="W455" s="36"/>
    </row>
    <row r="456" spans="22:23" s="12" customFormat="1" x14ac:dyDescent="0.25">
      <c r="V456" s="57"/>
      <c r="W456" s="36"/>
    </row>
    <row r="457" spans="22:23" s="12" customFormat="1" x14ac:dyDescent="0.25">
      <c r="V457" s="57"/>
      <c r="W457" s="36"/>
    </row>
    <row r="458" spans="22:23" s="12" customFormat="1" x14ac:dyDescent="0.25">
      <c r="V458" s="57"/>
      <c r="W458" s="36"/>
    </row>
    <row r="459" spans="22:23" s="12" customFormat="1" x14ac:dyDescent="0.25">
      <c r="V459" s="57"/>
      <c r="W459" s="36"/>
    </row>
    <row r="460" spans="22:23" s="12" customFormat="1" x14ac:dyDescent="0.25">
      <c r="V460" s="57"/>
      <c r="W460" s="36"/>
    </row>
    <row r="461" spans="22:23" s="12" customFormat="1" x14ac:dyDescent="0.25">
      <c r="V461" s="57"/>
      <c r="W461" s="36"/>
    </row>
    <row r="462" spans="22:23" s="12" customFormat="1" x14ac:dyDescent="0.25">
      <c r="V462" s="57"/>
      <c r="W462" s="36"/>
    </row>
    <row r="463" spans="22:23" s="12" customFormat="1" x14ac:dyDescent="0.25">
      <c r="V463" s="57"/>
      <c r="W463" s="36"/>
    </row>
    <row r="464" spans="22:23" s="12" customFormat="1" x14ac:dyDescent="0.25">
      <c r="V464" s="57"/>
      <c r="W464" s="36"/>
    </row>
    <row r="465" spans="22:23" s="12" customFormat="1" x14ac:dyDescent="0.25">
      <c r="V465" s="57"/>
      <c r="W465" s="36"/>
    </row>
    <row r="466" spans="22:23" s="12" customFormat="1" x14ac:dyDescent="0.25">
      <c r="V466" s="57"/>
      <c r="W466" s="36"/>
    </row>
    <row r="467" spans="22:23" s="12" customFormat="1" x14ac:dyDescent="0.25">
      <c r="V467" s="57"/>
      <c r="W467" s="36"/>
    </row>
    <row r="468" spans="22:23" s="12" customFormat="1" x14ac:dyDescent="0.25">
      <c r="V468" s="57"/>
      <c r="W468" s="36"/>
    </row>
    <row r="469" spans="22:23" s="12" customFormat="1" x14ac:dyDescent="0.25">
      <c r="V469" s="57"/>
      <c r="W469" s="36"/>
    </row>
    <row r="470" spans="22:23" s="12" customFormat="1" x14ac:dyDescent="0.25">
      <c r="V470" s="57"/>
      <c r="W470" s="36"/>
    </row>
    <row r="471" spans="22:23" s="12" customFormat="1" x14ac:dyDescent="0.25">
      <c r="V471" s="57"/>
      <c r="W471" s="36"/>
    </row>
    <row r="472" spans="22:23" s="12" customFormat="1" x14ac:dyDescent="0.25">
      <c r="V472" s="57"/>
      <c r="W472" s="36"/>
    </row>
    <row r="473" spans="22:23" s="12" customFormat="1" x14ac:dyDescent="0.25">
      <c r="V473" s="57"/>
      <c r="W473" s="36"/>
    </row>
    <row r="474" spans="22:23" s="12" customFormat="1" x14ac:dyDescent="0.25">
      <c r="V474" s="57"/>
      <c r="W474" s="36"/>
    </row>
    <row r="475" spans="22:23" s="12" customFormat="1" x14ac:dyDescent="0.25">
      <c r="V475" s="57"/>
      <c r="W475" s="36"/>
    </row>
    <row r="476" spans="22:23" s="12" customFormat="1" x14ac:dyDescent="0.25">
      <c r="V476" s="57"/>
      <c r="W476" s="36"/>
    </row>
    <row r="477" spans="22:23" s="12" customFormat="1" x14ac:dyDescent="0.25">
      <c r="V477" s="57"/>
      <c r="W477" s="36"/>
    </row>
    <row r="478" spans="22:23" s="12" customFormat="1" x14ac:dyDescent="0.25">
      <c r="V478" s="57"/>
      <c r="W478" s="36"/>
    </row>
    <row r="479" spans="22:23" s="12" customFormat="1" x14ac:dyDescent="0.25">
      <c r="V479" s="57"/>
      <c r="W479" s="36"/>
    </row>
    <row r="480" spans="22:23" s="12" customFormat="1" x14ac:dyDescent="0.25">
      <c r="V480" s="57"/>
      <c r="W480" s="36"/>
    </row>
    <row r="481" spans="22:23" s="12" customFormat="1" x14ac:dyDescent="0.25">
      <c r="V481" s="57"/>
      <c r="W481" s="36"/>
    </row>
    <row r="482" spans="22:23" s="12" customFormat="1" x14ac:dyDescent="0.25">
      <c r="V482" s="57"/>
      <c r="W482" s="36"/>
    </row>
    <row r="483" spans="22:23" s="12" customFormat="1" x14ac:dyDescent="0.25">
      <c r="V483" s="57"/>
      <c r="W483" s="36"/>
    </row>
    <row r="484" spans="22:23" s="12" customFormat="1" x14ac:dyDescent="0.25">
      <c r="V484" s="57"/>
      <c r="W484" s="36"/>
    </row>
    <row r="485" spans="22:23" s="12" customFormat="1" x14ac:dyDescent="0.25">
      <c r="V485" s="57"/>
      <c r="W485" s="36"/>
    </row>
    <row r="486" spans="22:23" s="12" customFormat="1" x14ac:dyDescent="0.25">
      <c r="V486" s="57"/>
      <c r="W486" s="36"/>
    </row>
    <row r="487" spans="22:23" s="12" customFormat="1" x14ac:dyDescent="0.25">
      <c r="V487" s="57"/>
      <c r="W487" s="36"/>
    </row>
    <row r="488" spans="22:23" s="12" customFormat="1" x14ac:dyDescent="0.25">
      <c r="V488" s="57"/>
      <c r="W488" s="36"/>
    </row>
    <row r="489" spans="22:23" s="12" customFormat="1" x14ac:dyDescent="0.25">
      <c r="V489" s="57"/>
      <c r="W489" s="36"/>
    </row>
    <row r="490" spans="22:23" s="12" customFormat="1" x14ac:dyDescent="0.25">
      <c r="V490" s="57"/>
      <c r="W490" s="36"/>
    </row>
    <row r="491" spans="22:23" s="12" customFormat="1" x14ac:dyDescent="0.25">
      <c r="V491" s="57"/>
      <c r="W491" s="36"/>
    </row>
    <row r="492" spans="22:23" s="12" customFormat="1" x14ac:dyDescent="0.25">
      <c r="V492" s="57"/>
      <c r="W492" s="36"/>
    </row>
    <row r="493" spans="22:23" s="12" customFormat="1" x14ac:dyDescent="0.25">
      <c r="V493" s="57"/>
      <c r="W493" s="36"/>
    </row>
    <row r="494" spans="22:23" s="12" customFormat="1" x14ac:dyDescent="0.25">
      <c r="V494" s="57"/>
      <c r="W494" s="36"/>
    </row>
    <row r="495" spans="22:23" s="12" customFormat="1" x14ac:dyDescent="0.25">
      <c r="V495" s="57"/>
      <c r="W495" s="36"/>
    </row>
    <row r="496" spans="22:23" s="12" customFormat="1" x14ac:dyDescent="0.25">
      <c r="V496" s="57"/>
      <c r="W496" s="36"/>
    </row>
    <row r="497" spans="22:23" s="12" customFormat="1" x14ac:dyDescent="0.25">
      <c r="V497" s="57"/>
      <c r="W497" s="36"/>
    </row>
    <row r="498" spans="22:23" s="12" customFormat="1" x14ac:dyDescent="0.25">
      <c r="V498" s="57"/>
      <c r="W498" s="36"/>
    </row>
    <row r="499" spans="22:23" s="12" customFormat="1" x14ac:dyDescent="0.25">
      <c r="V499" s="57"/>
      <c r="W499" s="36"/>
    </row>
    <row r="500" spans="22:23" s="12" customFormat="1" x14ac:dyDescent="0.25">
      <c r="V500" s="57"/>
      <c r="W500" s="36"/>
    </row>
    <row r="501" spans="22:23" s="12" customFormat="1" x14ac:dyDescent="0.25">
      <c r="V501" s="57"/>
      <c r="W501" s="36"/>
    </row>
    <row r="502" spans="22:23" s="12" customFormat="1" x14ac:dyDescent="0.25">
      <c r="V502" s="57"/>
      <c r="W502" s="36"/>
    </row>
    <row r="503" spans="22:23" s="12" customFormat="1" x14ac:dyDescent="0.25">
      <c r="V503" s="57"/>
      <c r="W503" s="36"/>
    </row>
    <row r="504" spans="22:23" s="12" customFormat="1" x14ac:dyDescent="0.25">
      <c r="V504" s="57"/>
      <c r="W504" s="36"/>
    </row>
    <row r="505" spans="22:23" s="12" customFormat="1" x14ac:dyDescent="0.25">
      <c r="V505" s="57"/>
      <c r="W505" s="36"/>
    </row>
    <row r="506" spans="22:23" s="12" customFormat="1" x14ac:dyDescent="0.25">
      <c r="V506" s="57"/>
      <c r="W506" s="36"/>
    </row>
    <row r="507" spans="22:23" s="12" customFormat="1" x14ac:dyDescent="0.25">
      <c r="V507" s="57"/>
      <c r="W507" s="36"/>
    </row>
    <row r="508" spans="22:23" s="12" customFormat="1" x14ac:dyDescent="0.25">
      <c r="V508" s="57"/>
      <c r="W508" s="36"/>
    </row>
    <row r="509" spans="22:23" s="12" customFormat="1" x14ac:dyDescent="0.25">
      <c r="V509" s="57"/>
      <c r="W509" s="36"/>
    </row>
    <row r="510" spans="22:23" s="12" customFormat="1" x14ac:dyDescent="0.25">
      <c r="V510" s="57"/>
      <c r="W510" s="36"/>
    </row>
    <row r="511" spans="22:23" s="12" customFormat="1" x14ac:dyDescent="0.25">
      <c r="V511" s="57"/>
      <c r="W511" s="36"/>
    </row>
    <row r="512" spans="22:23" s="12" customFormat="1" x14ac:dyDescent="0.25">
      <c r="V512" s="57"/>
      <c r="W512" s="36"/>
    </row>
    <row r="513" spans="22:23" s="12" customFormat="1" x14ac:dyDescent="0.25">
      <c r="V513" s="57"/>
      <c r="W513" s="36"/>
    </row>
    <row r="514" spans="22:23" s="12" customFormat="1" x14ac:dyDescent="0.25">
      <c r="V514" s="57"/>
      <c r="W514" s="36"/>
    </row>
    <row r="515" spans="22:23" s="12" customFormat="1" x14ac:dyDescent="0.25">
      <c r="V515" s="57"/>
      <c r="W515" s="36"/>
    </row>
    <row r="516" spans="22:23" s="12" customFormat="1" x14ac:dyDescent="0.25">
      <c r="V516" s="57"/>
      <c r="W516" s="36"/>
    </row>
    <row r="517" spans="22:23" s="12" customFormat="1" x14ac:dyDescent="0.25">
      <c r="V517" s="57"/>
      <c r="W517" s="36"/>
    </row>
    <row r="518" spans="22:23" s="12" customFormat="1" x14ac:dyDescent="0.25">
      <c r="V518" s="57"/>
      <c r="W518" s="36"/>
    </row>
    <row r="519" spans="22:23" s="12" customFormat="1" x14ac:dyDescent="0.25">
      <c r="V519" s="57"/>
      <c r="W519" s="36"/>
    </row>
    <row r="520" spans="22:23" s="12" customFormat="1" x14ac:dyDescent="0.25">
      <c r="V520" s="57"/>
      <c r="W520" s="36"/>
    </row>
    <row r="521" spans="22:23" s="12" customFormat="1" x14ac:dyDescent="0.25">
      <c r="V521" s="57"/>
      <c r="W521" s="36"/>
    </row>
    <row r="522" spans="22:23" s="12" customFormat="1" x14ac:dyDescent="0.25">
      <c r="V522" s="57"/>
      <c r="W522" s="36"/>
    </row>
    <row r="523" spans="22:23" s="12" customFormat="1" x14ac:dyDescent="0.25">
      <c r="V523" s="57"/>
      <c r="W523" s="36"/>
    </row>
    <row r="524" spans="22:23" s="12" customFormat="1" x14ac:dyDescent="0.25">
      <c r="V524" s="57"/>
      <c r="W524" s="36"/>
    </row>
    <row r="525" spans="22:23" s="12" customFormat="1" x14ac:dyDescent="0.25">
      <c r="V525" s="57"/>
      <c r="W525" s="36"/>
    </row>
    <row r="526" spans="22:23" s="12" customFormat="1" x14ac:dyDescent="0.25">
      <c r="V526" s="57"/>
      <c r="W526" s="36"/>
    </row>
    <row r="527" spans="22:23" s="12" customFormat="1" x14ac:dyDescent="0.25">
      <c r="V527" s="57"/>
      <c r="W527" s="36"/>
    </row>
    <row r="528" spans="22:23" s="12" customFormat="1" x14ac:dyDescent="0.25">
      <c r="V528" s="57"/>
      <c r="W528" s="36"/>
    </row>
    <row r="529" spans="22:23" s="12" customFormat="1" x14ac:dyDescent="0.25">
      <c r="V529" s="57"/>
      <c r="W529" s="36"/>
    </row>
    <row r="530" spans="22:23" s="12" customFormat="1" x14ac:dyDescent="0.25">
      <c r="V530" s="57"/>
      <c r="W530" s="36"/>
    </row>
    <row r="531" spans="22:23" s="12" customFormat="1" x14ac:dyDescent="0.25">
      <c r="V531" s="57"/>
      <c r="W531" s="36"/>
    </row>
    <row r="532" spans="22:23" s="12" customFormat="1" x14ac:dyDescent="0.25">
      <c r="V532" s="57"/>
      <c r="W532" s="36"/>
    </row>
    <row r="533" spans="22:23" s="12" customFormat="1" x14ac:dyDescent="0.25">
      <c r="V533" s="57"/>
      <c r="W533" s="36"/>
    </row>
    <row r="534" spans="22:23" s="12" customFormat="1" x14ac:dyDescent="0.25">
      <c r="V534" s="57"/>
      <c r="W534" s="36"/>
    </row>
    <row r="535" spans="22:23" s="12" customFormat="1" x14ac:dyDescent="0.25">
      <c r="V535" s="57"/>
      <c r="W535" s="36"/>
    </row>
    <row r="536" spans="22:23" s="12" customFormat="1" x14ac:dyDescent="0.25">
      <c r="V536" s="57"/>
      <c r="W536" s="36"/>
    </row>
    <row r="537" spans="22:23" s="12" customFormat="1" x14ac:dyDescent="0.25">
      <c r="V537" s="57"/>
      <c r="W537" s="36"/>
    </row>
    <row r="538" spans="22:23" s="12" customFormat="1" x14ac:dyDescent="0.25">
      <c r="V538" s="57"/>
      <c r="W538" s="36"/>
    </row>
    <row r="539" spans="22:23" s="12" customFormat="1" x14ac:dyDescent="0.25">
      <c r="V539" s="57"/>
      <c r="W539" s="36"/>
    </row>
    <row r="540" spans="22:23" s="12" customFormat="1" x14ac:dyDescent="0.25">
      <c r="V540" s="57"/>
      <c r="W540" s="36"/>
    </row>
    <row r="541" spans="22:23" s="12" customFormat="1" x14ac:dyDescent="0.25">
      <c r="V541" s="57"/>
      <c r="W541" s="36"/>
    </row>
    <row r="542" spans="22:23" s="12" customFormat="1" x14ac:dyDescent="0.25">
      <c r="V542" s="57"/>
      <c r="W542" s="36"/>
    </row>
    <row r="543" spans="22:23" s="12" customFormat="1" x14ac:dyDescent="0.25">
      <c r="V543" s="57"/>
      <c r="W543" s="36"/>
    </row>
    <row r="544" spans="22:23" s="12" customFormat="1" x14ac:dyDescent="0.25">
      <c r="V544" s="57"/>
      <c r="W544" s="36"/>
    </row>
    <row r="545" spans="22:23" s="12" customFormat="1" x14ac:dyDescent="0.25">
      <c r="V545" s="57"/>
      <c r="W545" s="36"/>
    </row>
    <row r="546" spans="22:23" s="12" customFormat="1" x14ac:dyDescent="0.25">
      <c r="V546" s="57"/>
      <c r="W546" s="36"/>
    </row>
    <row r="547" spans="22:23" s="12" customFormat="1" x14ac:dyDescent="0.25">
      <c r="V547" s="57"/>
      <c r="W547" s="36"/>
    </row>
    <row r="548" spans="22:23" s="12" customFormat="1" x14ac:dyDescent="0.25">
      <c r="V548" s="57"/>
      <c r="W548" s="36"/>
    </row>
    <row r="549" spans="22:23" s="12" customFormat="1" x14ac:dyDescent="0.25">
      <c r="V549" s="57"/>
      <c r="W549" s="36"/>
    </row>
    <row r="550" spans="22:23" s="12" customFormat="1" x14ac:dyDescent="0.25">
      <c r="V550" s="57"/>
      <c r="W550" s="36"/>
    </row>
    <row r="551" spans="22:23" s="12" customFormat="1" x14ac:dyDescent="0.25">
      <c r="V551" s="57"/>
      <c r="W551" s="36"/>
    </row>
    <row r="552" spans="22:23" s="12" customFormat="1" x14ac:dyDescent="0.25">
      <c r="V552" s="57"/>
      <c r="W552" s="36"/>
    </row>
    <row r="553" spans="22:23" s="12" customFormat="1" x14ac:dyDescent="0.25">
      <c r="V553" s="57"/>
      <c r="W553" s="36"/>
    </row>
    <row r="554" spans="22:23" s="12" customFormat="1" x14ac:dyDescent="0.25">
      <c r="V554" s="57"/>
      <c r="W554" s="36"/>
    </row>
    <row r="555" spans="22:23" s="12" customFormat="1" x14ac:dyDescent="0.25">
      <c r="V555" s="57"/>
      <c r="W555" s="36"/>
    </row>
    <row r="556" spans="22:23" s="12" customFormat="1" x14ac:dyDescent="0.25">
      <c r="V556" s="57"/>
      <c r="W556" s="36"/>
    </row>
    <row r="557" spans="22:23" s="12" customFormat="1" x14ac:dyDescent="0.25">
      <c r="V557" s="57"/>
      <c r="W557" s="36"/>
    </row>
    <row r="558" spans="22:23" s="12" customFormat="1" x14ac:dyDescent="0.25">
      <c r="V558" s="57"/>
      <c r="W558" s="36"/>
    </row>
    <row r="559" spans="22:23" s="12" customFormat="1" x14ac:dyDescent="0.25">
      <c r="V559" s="57"/>
      <c r="W559" s="36"/>
    </row>
    <row r="560" spans="22:23" s="12" customFormat="1" x14ac:dyDescent="0.25">
      <c r="V560" s="57"/>
      <c r="W560" s="36"/>
    </row>
    <row r="561" spans="22:23" s="12" customFormat="1" x14ac:dyDescent="0.25">
      <c r="V561" s="57"/>
      <c r="W561" s="36"/>
    </row>
    <row r="562" spans="22:23" s="12" customFormat="1" x14ac:dyDescent="0.25">
      <c r="V562" s="57"/>
      <c r="W562" s="36"/>
    </row>
    <row r="563" spans="22:23" s="12" customFormat="1" x14ac:dyDescent="0.25">
      <c r="V563" s="57"/>
      <c r="W563" s="36"/>
    </row>
    <row r="564" spans="22:23" s="12" customFormat="1" x14ac:dyDescent="0.25">
      <c r="V564" s="57"/>
      <c r="W564" s="36"/>
    </row>
    <row r="565" spans="22:23" s="12" customFormat="1" x14ac:dyDescent="0.25">
      <c r="V565" s="57"/>
      <c r="W565" s="36"/>
    </row>
    <row r="566" spans="22:23" s="12" customFormat="1" x14ac:dyDescent="0.25">
      <c r="V566" s="57"/>
      <c r="W566" s="36"/>
    </row>
    <row r="567" spans="22:23" s="12" customFormat="1" x14ac:dyDescent="0.25">
      <c r="V567" s="57"/>
      <c r="W567" s="36"/>
    </row>
    <row r="568" spans="22:23" s="12" customFormat="1" x14ac:dyDescent="0.25">
      <c r="V568" s="57"/>
      <c r="W568" s="36"/>
    </row>
    <row r="569" spans="22:23" s="12" customFormat="1" x14ac:dyDescent="0.25">
      <c r="V569" s="57"/>
      <c r="W569" s="36"/>
    </row>
    <row r="570" spans="22:23" s="12" customFormat="1" x14ac:dyDescent="0.25">
      <c r="V570" s="57"/>
      <c r="W570" s="36"/>
    </row>
    <row r="571" spans="22:23" s="12" customFormat="1" x14ac:dyDescent="0.25">
      <c r="V571" s="57"/>
      <c r="W571" s="36"/>
    </row>
    <row r="572" spans="22:23" s="12" customFormat="1" x14ac:dyDescent="0.25">
      <c r="V572" s="57"/>
      <c r="W572" s="36"/>
    </row>
    <row r="573" spans="22:23" s="12" customFormat="1" x14ac:dyDescent="0.25">
      <c r="V573" s="57"/>
      <c r="W573" s="36"/>
    </row>
    <row r="574" spans="22:23" s="12" customFormat="1" x14ac:dyDescent="0.25">
      <c r="V574" s="57"/>
      <c r="W574" s="36"/>
    </row>
    <row r="575" spans="22:23" s="12" customFormat="1" x14ac:dyDescent="0.25">
      <c r="V575" s="57"/>
      <c r="W575" s="36"/>
    </row>
    <row r="576" spans="22:23" s="12" customFormat="1" x14ac:dyDescent="0.25">
      <c r="V576" s="57"/>
      <c r="W576" s="36"/>
    </row>
    <row r="577" spans="22:23" s="12" customFormat="1" x14ac:dyDescent="0.25">
      <c r="V577" s="57"/>
      <c r="W577" s="36"/>
    </row>
    <row r="578" spans="22:23" s="12" customFormat="1" x14ac:dyDescent="0.25">
      <c r="V578" s="57"/>
      <c r="W578" s="36"/>
    </row>
    <row r="579" spans="22:23" s="12" customFormat="1" x14ac:dyDescent="0.25">
      <c r="V579" s="57"/>
      <c r="W579" s="36"/>
    </row>
    <row r="580" spans="22:23" s="12" customFormat="1" x14ac:dyDescent="0.25">
      <c r="V580" s="57"/>
      <c r="W580" s="36"/>
    </row>
    <row r="581" spans="22:23" s="12" customFormat="1" x14ac:dyDescent="0.25">
      <c r="V581" s="57"/>
      <c r="W581" s="36"/>
    </row>
    <row r="582" spans="22:23" s="12" customFormat="1" x14ac:dyDescent="0.25">
      <c r="V582" s="57"/>
      <c r="W582" s="36"/>
    </row>
    <row r="583" spans="22:23" s="12" customFormat="1" x14ac:dyDescent="0.25">
      <c r="V583" s="57"/>
      <c r="W583" s="36"/>
    </row>
    <row r="584" spans="22:23" s="12" customFormat="1" x14ac:dyDescent="0.25">
      <c r="V584" s="57"/>
      <c r="W584" s="36"/>
    </row>
    <row r="585" spans="22:23" s="12" customFormat="1" x14ac:dyDescent="0.25">
      <c r="V585" s="57"/>
      <c r="W585" s="36"/>
    </row>
    <row r="586" spans="22:23" s="12" customFormat="1" x14ac:dyDescent="0.25">
      <c r="V586" s="57"/>
      <c r="W586" s="36"/>
    </row>
    <row r="587" spans="22:23" s="12" customFormat="1" x14ac:dyDescent="0.25">
      <c r="V587" s="57"/>
      <c r="W587" s="36"/>
    </row>
    <row r="588" spans="22:23" s="12" customFormat="1" x14ac:dyDescent="0.25">
      <c r="V588" s="57"/>
      <c r="W588" s="36"/>
    </row>
    <row r="589" spans="22:23" s="12" customFormat="1" x14ac:dyDescent="0.25">
      <c r="V589" s="57"/>
      <c r="W589" s="36"/>
    </row>
    <row r="590" spans="22:23" s="12" customFormat="1" x14ac:dyDescent="0.25">
      <c r="V590" s="57"/>
      <c r="W590" s="36"/>
    </row>
    <row r="591" spans="22:23" s="12" customFormat="1" x14ac:dyDescent="0.25">
      <c r="V591" s="57"/>
      <c r="W591" s="36"/>
    </row>
    <row r="592" spans="22:23" s="12" customFormat="1" x14ac:dyDescent="0.25">
      <c r="V592" s="57"/>
      <c r="W592" s="36"/>
    </row>
    <row r="593" spans="22:23" s="12" customFormat="1" x14ac:dyDescent="0.25">
      <c r="V593" s="57"/>
      <c r="W593" s="36"/>
    </row>
    <row r="594" spans="22:23" s="12" customFormat="1" x14ac:dyDescent="0.25">
      <c r="V594" s="57"/>
      <c r="W594" s="36"/>
    </row>
    <row r="595" spans="22:23" s="12" customFormat="1" x14ac:dyDescent="0.25">
      <c r="V595" s="57"/>
      <c r="W595" s="36"/>
    </row>
    <row r="596" spans="22:23" s="12" customFormat="1" x14ac:dyDescent="0.25">
      <c r="V596" s="57"/>
      <c r="W596" s="36"/>
    </row>
    <row r="597" spans="22:23" s="12" customFormat="1" x14ac:dyDescent="0.25">
      <c r="V597" s="57"/>
      <c r="W597" s="36"/>
    </row>
    <row r="598" spans="22:23" s="12" customFormat="1" x14ac:dyDescent="0.25">
      <c r="V598" s="57"/>
      <c r="W598" s="36"/>
    </row>
    <row r="599" spans="22:23" s="12" customFormat="1" x14ac:dyDescent="0.25">
      <c r="V599" s="57"/>
      <c r="W599" s="36"/>
    </row>
    <row r="600" spans="22:23" s="12" customFormat="1" x14ac:dyDescent="0.25">
      <c r="V600" s="57"/>
      <c r="W600" s="36"/>
    </row>
    <row r="601" spans="22:23" s="12" customFormat="1" x14ac:dyDescent="0.25">
      <c r="V601" s="57"/>
      <c r="W601" s="36"/>
    </row>
    <row r="602" spans="22:23" s="12" customFormat="1" x14ac:dyDescent="0.25">
      <c r="V602" s="57"/>
      <c r="W602" s="36"/>
    </row>
    <row r="603" spans="22:23" s="12" customFormat="1" x14ac:dyDescent="0.25">
      <c r="V603" s="57"/>
      <c r="W603" s="36"/>
    </row>
    <row r="604" spans="22:23" s="12" customFormat="1" x14ac:dyDescent="0.25">
      <c r="V604" s="57"/>
      <c r="W604" s="36"/>
    </row>
    <row r="605" spans="22:23" s="12" customFormat="1" x14ac:dyDescent="0.25">
      <c r="V605" s="57"/>
      <c r="W605" s="36"/>
    </row>
    <row r="606" spans="22:23" s="12" customFormat="1" x14ac:dyDescent="0.25">
      <c r="V606" s="57"/>
      <c r="W606" s="36"/>
    </row>
    <row r="607" spans="22:23" s="12" customFormat="1" x14ac:dyDescent="0.25">
      <c r="V607" s="57"/>
      <c r="W607" s="36"/>
    </row>
    <row r="608" spans="22:23" s="12" customFormat="1" x14ac:dyDescent="0.25">
      <c r="V608" s="57"/>
      <c r="W608" s="36"/>
    </row>
    <row r="609" spans="22:23" s="12" customFormat="1" x14ac:dyDescent="0.25">
      <c r="V609" s="57"/>
      <c r="W609" s="36"/>
    </row>
    <row r="610" spans="22:23" s="12" customFormat="1" x14ac:dyDescent="0.25">
      <c r="V610" s="57"/>
      <c r="W610" s="36"/>
    </row>
    <row r="611" spans="22:23" s="12" customFormat="1" x14ac:dyDescent="0.25">
      <c r="V611" s="57"/>
      <c r="W611" s="36"/>
    </row>
    <row r="612" spans="22:23" s="12" customFormat="1" x14ac:dyDescent="0.25">
      <c r="V612" s="57"/>
      <c r="W612" s="36"/>
    </row>
    <row r="613" spans="22:23" s="12" customFormat="1" x14ac:dyDescent="0.25">
      <c r="V613" s="57"/>
      <c r="W613" s="36"/>
    </row>
    <row r="614" spans="22:23" s="12" customFormat="1" x14ac:dyDescent="0.25">
      <c r="V614" s="57"/>
      <c r="W614" s="36"/>
    </row>
    <row r="615" spans="22:23" s="12" customFormat="1" x14ac:dyDescent="0.25">
      <c r="V615" s="57"/>
      <c r="W615" s="36"/>
    </row>
    <row r="616" spans="22:23" s="12" customFormat="1" x14ac:dyDescent="0.25">
      <c r="V616" s="57"/>
      <c r="W616" s="36"/>
    </row>
    <row r="617" spans="22:23" s="12" customFormat="1" x14ac:dyDescent="0.25">
      <c r="V617" s="57"/>
      <c r="W617" s="36"/>
    </row>
    <row r="618" spans="22:23" s="12" customFormat="1" x14ac:dyDescent="0.25">
      <c r="V618" s="57"/>
      <c r="W618" s="36"/>
    </row>
    <row r="619" spans="22:23" s="12" customFormat="1" x14ac:dyDescent="0.25">
      <c r="V619" s="57"/>
      <c r="W619" s="36"/>
    </row>
    <row r="620" spans="22:23" s="12" customFormat="1" x14ac:dyDescent="0.25">
      <c r="V620" s="57"/>
      <c r="W620" s="36"/>
    </row>
    <row r="621" spans="22:23" s="12" customFormat="1" x14ac:dyDescent="0.25">
      <c r="V621" s="57"/>
      <c r="W621" s="36"/>
    </row>
    <row r="622" spans="22:23" s="12" customFormat="1" x14ac:dyDescent="0.25">
      <c r="V622" s="57"/>
      <c r="W622" s="36"/>
    </row>
    <row r="623" spans="22:23" s="12" customFormat="1" x14ac:dyDescent="0.25">
      <c r="V623" s="57"/>
      <c r="W623" s="36"/>
    </row>
    <row r="624" spans="22:23" s="12" customFormat="1" x14ac:dyDescent="0.25">
      <c r="V624" s="57"/>
      <c r="W624" s="36"/>
    </row>
    <row r="625" spans="22:23" s="12" customFormat="1" x14ac:dyDescent="0.25">
      <c r="V625" s="57"/>
      <c r="W625" s="36"/>
    </row>
    <row r="626" spans="22:23" s="12" customFormat="1" x14ac:dyDescent="0.25">
      <c r="V626" s="57"/>
      <c r="W626" s="36"/>
    </row>
    <row r="627" spans="22:23" s="12" customFormat="1" x14ac:dyDescent="0.25">
      <c r="V627" s="57"/>
      <c r="W627" s="36"/>
    </row>
    <row r="628" spans="22:23" s="12" customFormat="1" x14ac:dyDescent="0.25">
      <c r="V628" s="57"/>
      <c r="W628" s="36"/>
    </row>
    <row r="629" spans="22:23" s="12" customFormat="1" x14ac:dyDescent="0.25">
      <c r="V629" s="57"/>
      <c r="W629" s="36"/>
    </row>
    <row r="630" spans="22:23" s="12" customFormat="1" x14ac:dyDescent="0.25">
      <c r="V630" s="57"/>
      <c r="W630" s="36"/>
    </row>
    <row r="631" spans="22:23" s="12" customFormat="1" x14ac:dyDescent="0.25">
      <c r="V631" s="57"/>
      <c r="W631" s="36"/>
    </row>
    <row r="632" spans="22:23" s="12" customFormat="1" x14ac:dyDescent="0.25">
      <c r="V632" s="57"/>
      <c r="W632" s="36"/>
    </row>
    <row r="633" spans="22:23" s="12" customFormat="1" x14ac:dyDescent="0.25">
      <c r="V633" s="57"/>
      <c r="W633" s="36"/>
    </row>
    <row r="634" spans="22:23" s="12" customFormat="1" x14ac:dyDescent="0.25">
      <c r="V634" s="57"/>
      <c r="W634" s="36"/>
    </row>
    <row r="635" spans="22:23" s="12" customFormat="1" x14ac:dyDescent="0.25">
      <c r="V635" s="57"/>
      <c r="W635" s="36"/>
    </row>
    <row r="636" spans="22:23" s="12" customFormat="1" x14ac:dyDescent="0.25">
      <c r="V636" s="57"/>
      <c r="W636" s="36"/>
    </row>
    <row r="637" spans="22:23" s="12" customFormat="1" x14ac:dyDescent="0.25">
      <c r="V637" s="57"/>
      <c r="W637" s="36"/>
    </row>
    <row r="638" spans="22:23" s="12" customFormat="1" x14ac:dyDescent="0.25">
      <c r="V638" s="57"/>
      <c r="W638" s="36"/>
    </row>
    <row r="639" spans="22:23" s="12" customFormat="1" x14ac:dyDescent="0.25">
      <c r="V639" s="57"/>
      <c r="W639" s="36"/>
    </row>
    <row r="640" spans="22:23" s="12" customFormat="1" x14ac:dyDescent="0.25">
      <c r="V640" s="57"/>
      <c r="W640" s="36"/>
    </row>
    <row r="641" spans="22:23" s="12" customFormat="1" x14ac:dyDescent="0.25">
      <c r="V641" s="57"/>
      <c r="W641" s="36"/>
    </row>
    <row r="642" spans="22:23" s="12" customFormat="1" x14ac:dyDescent="0.25">
      <c r="V642" s="57"/>
      <c r="W642" s="36"/>
    </row>
    <row r="643" spans="22:23" s="12" customFormat="1" x14ac:dyDescent="0.25">
      <c r="V643" s="57"/>
      <c r="W643" s="36"/>
    </row>
    <row r="644" spans="22:23" s="12" customFormat="1" x14ac:dyDescent="0.25">
      <c r="V644" s="57"/>
      <c r="W644" s="36"/>
    </row>
    <row r="645" spans="22:23" s="12" customFormat="1" x14ac:dyDescent="0.25">
      <c r="V645" s="57"/>
      <c r="W645" s="36"/>
    </row>
    <row r="646" spans="22:23" s="12" customFormat="1" x14ac:dyDescent="0.25">
      <c r="V646" s="57"/>
      <c r="W646" s="36"/>
    </row>
    <row r="647" spans="22:23" s="12" customFormat="1" x14ac:dyDescent="0.25">
      <c r="V647" s="57"/>
      <c r="W647" s="36"/>
    </row>
    <row r="648" spans="22:23" s="12" customFormat="1" x14ac:dyDescent="0.25">
      <c r="V648" s="57"/>
      <c r="W648" s="36"/>
    </row>
    <row r="649" spans="22:23" s="12" customFormat="1" x14ac:dyDescent="0.25">
      <c r="V649" s="57"/>
      <c r="W649" s="36"/>
    </row>
    <row r="650" spans="22:23" s="12" customFormat="1" x14ac:dyDescent="0.25">
      <c r="V650" s="57"/>
      <c r="W650" s="36"/>
    </row>
    <row r="651" spans="22:23" s="12" customFormat="1" x14ac:dyDescent="0.25">
      <c r="V651" s="57"/>
      <c r="W651" s="36"/>
    </row>
    <row r="652" spans="22:23" s="12" customFormat="1" x14ac:dyDescent="0.25">
      <c r="V652" s="57"/>
      <c r="W652" s="36"/>
    </row>
    <row r="653" spans="22:23" s="12" customFormat="1" x14ac:dyDescent="0.25">
      <c r="V653" s="57"/>
      <c r="W653" s="36"/>
    </row>
    <row r="654" spans="22:23" s="12" customFormat="1" x14ac:dyDescent="0.25">
      <c r="V654" s="57"/>
      <c r="W654" s="36"/>
    </row>
    <row r="655" spans="22:23" s="12" customFormat="1" x14ac:dyDescent="0.25">
      <c r="V655" s="57"/>
      <c r="W655" s="36"/>
    </row>
    <row r="656" spans="22:23" s="12" customFormat="1" x14ac:dyDescent="0.25">
      <c r="V656" s="57"/>
      <c r="W656" s="36"/>
    </row>
    <row r="657" spans="22:23" s="12" customFormat="1" x14ac:dyDescent="0.25">
      <c r="V657" s="57"/>
      <c r="W657" s="36"/>
    </row>
    <row r="658" spans="22:23" s="12" customFormat="1" x14ac:dyDescent="0.25">
      <c r="V658" s="57"/>
      <c r="W658" s="36"/>
    </row>
    <row r="659" spans="22:23" s="12" customFormat="1" x14ac:dyDescent="0.25">
      <c r="V659" s="57"/>
      <c r="W659" s="36"/>
    </row>
    <row r="660" spans="22:23" s="12" customFormat="1" x14ac:dyDescent="0.25">
      <c r="V660" s="57"/>
      <c r="W660" s="36"/>
    </row>
    <row r="661" spans="22:23" s="12" customFormat="1" x14ac:dyDescent="0.25">
      <c r="V661" s="57"/>
      <c r="W661" s="36"/>
    </row>
    <row r="662" spans="22:23" s="12" customFormat="1" x14ac:dyDescent="0.25">
      <c r="V662" s="57"/>
      <c r="W662" s="36"/>
    </row>
    <row r="663" spans="22:23" s="12" customFormat="1" x14ac:dyDescent="0.25">
      <c r="V663" s="57"/>
      <c r="W663" s="36"/>
    </row>
    <row r="664" spans="22:23" s="12" customFormat="1" x14ac:dyDescent="0.25">
      <c r="V664" s="57"/>
      <c r="W664" s="36"/>
    </row>
    <row r="665" spans="22:23" s="12" customFormat="1" x14ac:dyDescent="0.25">
      <c r="V665" s="57"/>
      <c r="W665" s="36"/>
    </row>
    <row r="666" spans="22:23" s="12" customFormat="1" x14ac:dyDescent="0.25">
      <c r="V666" s="57"/>
      <c r="W666" s="36"/>
    </row>
    <row r="667" spans="22:23" s="12" customFormat="1" x14ac:dyDescent="0.25">
      <c r="V667" s="57"/>
      <c r="W667" s="36"/>
    </row>
    <row r="668" spans="22:23" s="12" customFormat="1" x14ac:dyDescent="0.25">
      <c r="V668" s="57"/>
      <c r="W668" s="36"/>
    </row>
    <row r="669" spans="22:23" s="12" customFormat="1" x14ac:dyDescent="0.25">
      <c r="V669" s="57"/>
      <c r="W669" s="36"/>
    </row>
    <row r="670" spans="22:23" s="12" customFormat="1" x14ac:dyDescent="0.25">
      <c r="V670" s="57"/>
      <c r="W670" s="36"/>
    </row>
    <row r="671" spans="22:23" s="12" customFormat="1" x14ac:dyDescent="0.25">
      <c r="V671" s="57"/>
      <c r="W671" s="36"/>
    </row>
    <row r="672" spans="22:23" s="12" customFormat="1" x14ac:dyDescent="0.25">
      <c r="V672" s="57"/>
      <c r="W672" s="36"/>
    </row>
    <row r="673" spans="22:23" s="12" customFormat="1" x14ac:dyDescent="0.25">
      <c r="V673" s="57"/>
      <c r="W673" s="36"/>
    </row>
    <row r="674" spans="22:23" s="12" customFormat="1" x14ac:dyDescent="0.25">
      <c r="V674" s="57"/>
      <c r="W674" s="36"/>
    </row>
    <row r="675" spans="22:23" s="12" customFormat="1" x14ac:dyDescent="0.25">
      <c r="V675" s="57"/>
      <c r="W675" s="36"/>
    </row>
    <row r="676" spans="22:23" s="12" customFormat="1" x14ac:dyDescent="0.25">
      <c r="V676" s="57"/>
      <c r="W676" s="36"/>
    </row>
    <row r="677" spans="22:23" s="12" customFormat="1" x14ac:dyDescent="0.25">
      <c r="V677" s="57"/>
      <c r="W677" s="36"/>
    </row>
    <row r="678" spans="22:23" s="12" customFormat="1" x14ac:dyDescent="0.25">
      <c r="V678" s="57"/>
      <c r="W678" s="36"/>
    </row>
    <row r="679" spans="22:23" s="12" customFormat="1" x14ac:dyDescent="0.25">
      <c r="V679" s="57"/>
      <c r="W679" s="36"/>
    </row>
    <row r="680" spans="22:23" s="12" customFormat="1" x14ac:dyDescent="0.25">
      <c r="V680" s="57"/>
      <c r="W680" s="36"/>
    </row>
    <row r="681" spans="22:23" s="12" customFormat="1" x14ac:dyDescent="0.25">
      <c r="V681" s="57"/>
      <c r="W681" s="36"/>
    </row>
    <row r="682" spans="22:23" s="12" customFormat="1" x14ac:dyDescent="0.25">
      <c r="V682" s="57"/>
      <c r="W682" s="36"/>
    </row>
    <row r="683" spans="22:23" s="12" customFormat="1" x14ac:dyDescent="0.25">
      <c r="V683" s="57"/>
      <c r="W683" s="36"/>
    </row>
    <row r="684" spans="22:23" s="12" customFormat="1" x14ac:dyDescent="0.25">
      <c r="V684" s="57"/>
      <c r="W684" s="36"/>
    </row>
    <row r="685" spans="22:23" s="12" customFormat="1" x14ac:dyDescent="0.25">
      <c r="V685" s="57"/>
      <c r="W685" s="36"/>
    </row>
    <row r="686" spans="22:23" s="12" customFormat="1" x14ac:dyDescent="0.25">
      <c r="V686" s="57"/>
      <c r="W686" s="36"/>
    </row>
    <row r="687" spans="22:23" s="12" customFormat="1" x14ac:dyDescent="0.25">
      <c r="V687" s="57"/>
      <c r="W687" s="36"/>
    </row>
    <row r="688" spans="22:23" s="12" customFormat="1" x14ac:dyDescent="0.25">
      <c r="V688" s="57"/>
      <c r="W688" s="36"/>
    </row>
    <row r="689" spans="22:23" s="12" customFormat="1" x14ac:dyDescent="0.25">
      <c r="V689" s="57"/>
      <c r="W689" s="36"/>
    </row>
    <row r="690" spans="22:23" s="12" customFormat="1" x14ac:dyDescent="0.25">
      <c r="V690" s="57"/>
      <c r="W690" s="36"/>
    </row>
    <row r="691" spans="22:23" s="12" customFormat="1" x14ac:dyDescent="0.25">
      <c r="V691" s="57"/>
      <c r="W691" s="36"/>
    </row>
    <row r="692" spans="22:23" s="12" customFormat="1" x14ac:dyDescent="0.25">
      <c r="V692" s="57"/>
      <c r="W692" s="36"/>
    </row>
    <row r="693" spans="22:23" s="12" customFormat="1" x14ac:dyDescent="0.25">
      <c r="V693" s="57"/>
      <c r="W693" s="36"/>
    </row>
    <row r="694" spans="22:23" s="12" customFormat="1" x14ac:dyDescent="0.25">
      <c r="V694" s="57"/>
      <c r="W694" s="36"/>
    </row>
    <row r="695" spans="22:23" s="12" customFormat="1" x14ac:dyDescent="0.25">
      <c r="V695" s="57"/>
      <c r="W695" s="36"/>
    </row>
    <row r="696" spans="22:23" s="12" customFormat="1" x14ac:dyDescent="0.25">
      <c r="V696" s="57"/>
      <c r="W696" s="36"/>
    </row>
    <row r="697" spans="22:23" s="12" customFormat="1" x14ac:dyDescent="0.25">
      <c r="V697" s="57"/>
      <c r="W697" s="36"/>
    </row>
    <row r="698" spans="22:23" s="12" customFormat="1" x14ac:dyDescent="0.25">
      <c r="V698" s="57"/>
      <c r="W698" s="36"/>
    </row>
    <row r="699" spans="22:23" s="12" customFormat="1" x14ac:dyDescent="0.25">
      <c r="V699" s="57"/>
      <c r="W699" s="36"/>
    </row>
    <row r="700" spans="22:23" s="12" customFormat="1" x14ac:dyDescent="0.25">
      <c r="V700" s="57"/>
      <c r="W700" s="36"/>
    </row>
    <row r="701" spans="22:23" s="12" customFormat="1" x14ac:dyDescent="0.25">
      <c r="V701" s="57"/>
      <c r="W701" s="36"/>
    </row>
    <row r="702" spans="22:23" s="12" customFormat="1" x14ac:dyDescent="0.25">
      <c r="V702" s="57"/>
      <c r="W702" s="36"/>
    </row>
    <row r="703" spans="22:23" s="12" customFormat="1" x14ac:dyDescent="0.25">
      <c r="V703" s="57"/>
      <c r="W703" s="36"/>
    </row>
    <row r="704" spans="22:23" s="12" customFormat="1" x14ac:dyDescent="0.25">
      <c r="V704" s="57"/>
      <c r="W704" s="36"/>
    </row>
    <row r="705" spans="22:23" s="12" customFormat="1" x14ac:dyDescent="0.25">
      <c r="V705" s="57"/>
      <c r="W705" s="36"/>
    </row>
    <row r="706" spans="22:23" s="12" customFormat="1" x14ac:dyDescent="0.25">
      <c r="V706" s="57"/>
      <c r="W706" s="36"/>
    </row>
    <row r="707" spans="22:23" s="12" customFormat="1" x14ac:dyDescent="0.25">
      <c r="V707" s="57"/>
      <c r="W707" s="36"/>
    </row>
    <row r="708" spans="22:23" s="12" customFormat="1" x14ac:dyDescent="0.25">
      <c r="V708" s="57"/>
      <c r="W708" s="36"/>
    </row>
    <row r="709" spans="22:23" s="12" customFormat="1" x14ac:dyDescent="0.25">
      <c r="V709" s="57"/>
      <c r="W709" s="36"/>
    </row>
    <row r="710" spans="22:23" s="12" customFormat="1" x14ac:dyDescent="0.25">
      <c r="V710" s="57"/>
      <c r="W710" s="36"/>
    </row>
    <row r="711" spans="22:23" s="12" customFormat="1" x14ac:dyDescent="0.25">
      <c r="V711" s="57"/>
      <c r="W711" s="36"/>
    </row>
    <row r="712" spans="22:23" s="12" customFormat="1" x14ac:dyDescent="0.25">
      <c r="V712" s="57"/>
      <c r="W712" s="36"/>
    </row>
    <row r="713" spans="22:23" s="12" customFormat="1" x14ac:dyDescent="0.25">
      <c r="V713" s="57"/>
      <c r="W713" s="36"/>
    </row>
    <row r="714" spans="22:23" s="12" customFormat="1" x14ac:dyDescent="0.25">
      <c r="V714" s="57"/>
      <c r="W714" s="36"/>
    </row>
    <row r="715" spans="22:23" s="12" customFormat="1" x14ac:dyDescent="0.25">
      <c r="V715" s="57"/>
      <c r="W715" s="36"/>
    </row>
    <row r="716" spans="22:23" s="12" customFormat="1" x14ac:dyDescent="0.25">
      <c r="V716" s="57"/>
      <c r="W716" s="36"/>
    </row>
    <row r="717" spans="22:23" s="12" customFormat="1" x14ac:dyDescent="0.25">
      <c r="V717" s="57"/>
      <c r="W717" s="36"/>
    </row>
    <row r="718" spans="22:23" s="12" customFormat="1" x14ac:dyDescent="0.25">
      <c r="V718" s="57"/>
      <c r="W718" s="36"/>
    </row>
    <row r="719" spans="22:23" s="12" customFormat="1" x14ac:dyDescent="0.25">
      <c r="V719" s="57"/>
      <c r="W719" s="36"/>
    </row>
    <row r="720" spans="22:23" s="12" customFormat="1" x14ac:dyDescent="0.25">
      <c r="V720" s="57"/>
      <c r="W720" s="36"/>
    </row>
    <row r="721" spans="22:23" s="12" customFormat="1" x14ac:dyDescent="0.25">
      <c r="V721" s="57"/>
      <c r="W721" s="36"/>
    </row>
    <row r="722" spans="22:23" s="12" customFormat="1" x14ac:dyDescent="0.25">
      <c r="V722" s="57"/>
      <c r="W722" s="36"/>
    </row>
    <row r="723" spans="22:23" s="12" customFormat="1" x14ac:dyDescent="0.25">
      <c r="V723" s="57"/>
      <c r="W723" s="36"/>
    </row>
    <row r="724" spans="22:23" s="12" customFormat="1" x14ac:dyDescent="0.25">
      <c r="V724" s="57"/>
      <c r="W724" s="36"/>
    </row>
    <row r="725" spans="22:23" s="12" customFormat="1" x14ac:dyDescent="0.25">
      <c r="V725" s="57"/>
      <c r="W725" s="36"/>
    </row>
    <row r="726" spans="22:23" s="12" customFormat="1" x14ac:dyDescent="0.25">
      <c r="V726" s="57"/>
      <c r="W726" s="36"/>
    </row>
    <row r="727" spans="22:23" s="12" customFormat="1" x14ac:dyDescent="0.25">
      <c r="V727" s="57"/>
      <c r="W727" s="36"/>
    </row>
    <row r="728" spans="22:23" s="12" customFormat="1" x14ac:dyDescent="0.25">
      <c r="V728" s="57"/>
      <c r="W728" s="36"/>
    </row>
    <row r="729" spans="22:23" s="12" customFormat="1" x14ac:dyDescent="0.25">
      <c r="V729" s="57"/>
      <c r="W729" s="36"/>
    </row>
    <row r="730" spans="22:23" s="12" customFormat="1" x14ac:dyDescent="0.25">
      <c r="V730" s="57"/>
      <c r="W730" s="36"/>
    </row>
    <row r="731" spans="22:23" s="12" customFormat="1" x14ac:dyDescent="0.25">
      <c r="V731" s="57"/>
      <c r="W731" s="36"/>
    </row>
    <row r="732" spans="22:23" s="12" customFormat="1" x14ac:dyDescent="0.25">
      <c r="V732" s="57"/>
      <c r="W732" s="36"/>
    </row>
    <row r="733" spans="22:23" s="12" customFormat="1" x14ac:dyDescent="0.25">
      <c r="V733" s="57"/>
      <c r="W733" s="36"/>
    </row>
    <row r="734" spans="22:23" s="12" customFormat="1" x14ac:dyDescent="0.25">
      <c r="V734" s="57"/>
      <c r="W734" s="36"/>
    </row>
    <row r="735" spans="22:23" s="12" customFormat="1" x14ac:dyDescent="0.25">
      <c r="V735" s="57"/>
      <c r="W735" s="36"/>
    </row>
    <row r="736" spans="22:23" s="12" customFormat="1" x14ac:dyDescent="0.25">
      <c r="V736" s="57"/>
      <c r="W736" s="36"/>
    </row>
    <row r="737" spans="22:23" s="12" customFormat="1" x14ac:dyDescent="0.25">
      <c r="V737" s="57"/>
      <c r="W737" s="36"/>
    </row>
    <row r="738" spans="22:23" s="12" customFormat="1" x14ac:dyDescent="0.25">
      <c r="V738" s="57"/>
      <c r="W738" s="36"/>
    </row>
    <row r="739" spans="22:23" s="12" customFormat="1" x14ac:dyDescent="0.25">
      <c r="V739" s="57"/>
      <c r="W739" s="36"/>
    </row>
    <row r="740" spans="22:23" s="12" customFormat="1" x14ac:dyDescent="0.25">
      <c r="V740" s="57"/>
      <c r="W740" s="36"/>
    </row>
    <row r="741" spans="22:23" s="12" customFormat="1" x14ac:dyDescent="0.25">
      <c r="V741" s="57"/>
      <c r="W741" s="36"/>
    </row>
    <row r="742" spans="22:23" s="12" customFormat="1" x14ac:dyDescent="0.25">
      <c r="V742" s="57"/>
      <c r="W742" s="36"/>
    </row>
    <row r="743" spans="22:23" s="12" customFormat="1" x14ac:dyDescent="0.25">
      <c r="V743" s="57"/>
      <c r="W743" s="36"/>
    </row>
    <row r="744" spans="22:23" s="12" customFormat="1" x14ac:dyDescent="0.25">
      <c r="V744" s="57"/>
      <c r="W744" s="36"/>
    </row>
    <row r="745" spans="22:23" s="12" customFormat="1" x14ac:dyDescent="0.25">
      <c r="V745" s="57"/>
      <c r="W745" s="36"/>
    </row>
    <row r="746" spans="22:23" s="12" customFormat="1" x14ac:dyDescent="0.25">
      <c r="V746" s="57"/>
      <c r="W746" s="36"/>
    </row>
    <row r="747" spans="22:23" s="12" customFormat="1" x14ac:dyDescent="0.25">
      <c r="V747" s="57"/>
      <c r="W747" s="36"/>
    </row>
    <row r="748" spans="22:23" s="12" customFormat="1" x14ac:dyDescent="0.25">
      <c r="V748" s="57"/>
      <c r="W748" s="36"/>
    </row>
    <row r="749" spans="22:23" s="12" customFormat="1" x14ac:dyDescent="0.25">
      <c r="V749" s="57"/>
      <c r="W749" s="36"/>
    </row>
    <row r="750" spans="22:23" s="12" customFormat="1" x14ac:dyDescent="0.25">
      <c r="V750" s="57"/>
      <c r="W750" s="36"/>
    </row>
    <row r="751" spans="22:23" s="12" customFormat="1" x14ac:dyDescent="0.25">
      <c r="V751" s="57"/>
      <c r="W751" s="36"/>
    </row>
    <row r="752" spans="22:23" s="12" customFormat="1" x14ac:dyDescent="0.25">
      <c r="V752" s="57"/>
      <c r="W752" s="36"/>
    </row>
    <row r="753" spans="22:23" s="12" customFormat="1" x14ac:dyDescent="0.25">
      <c r="V753" s="57"/>
      <c r="W753" s="36"/>
    </row>
    <row r="754" spans="22:23" s="12" customFormat="1" x14ac:dyDescent="0.25">
      <c r="V754" s="57"/>
      <c r="W754" s="36"/>
    </row>
    <row r="755" spans="22:23" s="12" customFormat="1" x14ac:dyDescent="0.25">
      <c r="V755" s="57"/>
      <c r="W755" s="36"/>
    </row>
    <row r="756" spans="22:23" s="12" customFormat="1" x14ac:dyDescent="0.25">
      <c r="V756" s="57"/>
      <c r="W756" s="36"/>
    </row>
    <row r="757" spans="22:23" s="12" customFormat="1" x14ac:dyDescent="0.25">
      <c r="V757" s="57"/>
      <c r="W757" s="36"/>
    </row>
    <row r="758" spans="22:23" s="12" customFormat="1" x14ac:dyDescent="0.25">
      <c r="V758" s="57"/>
      <c r="W758" s="36"/>
    </row>
    <row r="759" spans="22:23" s="12" customFormat="1" x14ac:dyDescent="0.25">
      <c r="V759" s="57"/>
      <c r="W759" s="36"/>
    </row>
    <row r="760" spans="22:23" s="12" customFormat="1" x14ac:dyDescent="0.25">
      <c r="V760" s="57"/>
      <c r="W760" s="36"/>
    </row>
    <row r="761" spans="22:23" s="12" customFormat="1" x14ac:dyDescent="0.25">
      <c r="V761" s="57"/>
      <c r="W761" s="36"/>
    </row>
    <row r="762" spans="22:23" s="12" customFormat="1" x14ac:dyDescent="0.25">
      <c r="V762" s="57"/>
      <c r="W762" s="36"/>
    </row>
    <row r="763" spans="22:23" s="12" customFormat="1" x14ac:dyDescent="0.25">
      <c r="V763" s="57"/>
      <c r="W763" s="36"/>
    </row>
    <row r="764" spans="22:23" s="12" customFormat="1" x14ac:dyDescent="0.25">
      <c r="V764" s="57"/>
      <c r="W764" s="36"/>
    </row>
    <row r="765" spans="22:23" s="12" customFormat="1" x14ac:dyDescent="0.25">
      <c r="V765" s="57"/>
      <c r="W765" s="36"/>
    </row>
    <row r="766" spans="22:23" s="12" customFormat="1" x14ac:dyDescent="0.25">
      <c r="V766" s="57"/>
      <c r="W766" s="36"/>
    </row>
    <row r="767" spans="22:23" s="12" customFormat="1" x14ac:dyDescent="0.25">
      <c r="V767" s="57"/>
      <c r="W767" s="36"/>
    </row>
    <row r="768" spans="22:23" s="12" customFormat="1" x14ac:dyDescent="0.25">
      <c r="V768" s="57"/>
      <c r="W768" s="36"/>
    </row>
    <row r="769" spans="11:23" s="12" customFormat="1" x14ac:dyDescent="0.25">
      <c r="V769" s="57"/>
      <c r="W769" s="36"/>
    </row>
    <row r="770" spans="11:23" s="12" customFormat="1" x14ac:dyDescent="0.25">
      <c r="V770" s="57"/>
      <c r="W770" s="36"/>
    </row>
    <row r="771" spans="11:23" s="12" customFormat="1" x14ac:dyDescent="0.25">
      <c r="V771" s="57"/>
      <c r="W771" s="36"/>
    </row>
    <row r="772" spans="11:23" s="12" customFormat="1" x14ac:dyDescent="0.25">
      <c r="V772" s="57"/>
      <c r="W772" s="36"/>
    </row>
    <row r="773" spans="11:23" s="12" customFormat="1" x14ac:dyDescent="0.25">
      <c r="V773" s="57"/>
      <c r="W773" s="36"/>
    </row>
    <row r="774" spans="11:23" s="12" customFormat="1" x14ac:dyDescent="0.25">
      <c r="V774" s="57"/>
      <c r="W774" s="36"/>
    </row>
    <row r="775" spans="11:23" s="12" customFormat="1" x14ac:dyDescent="0.25">
      <c r="V775" s="57"/>
      <c r="W775" s="36"/>
    </row>
    <row r="776" spans="11:23" s="12" customFormat="1" x14ac:dyDescent="0.25">
      <c r="V776" s="57"/>
      <c r="W776" s="36"/>
    </row>
    <row r="777" spans="11:23" s="12" customFormat="1" x14ac:dyDescent="0.25">
      <c r="V777" s="57"/>
      <c r="W777" s="36"/>
    </row>
    <row r="778" spans="11:23" s="12" customFormat="1" x14ac:dyDescent="0.25">
      <c r="V778" s="57"/>
      <c r="W778" s="36"/>
    </row>
    <row r="779" spans="11:23" s="12" customFormat="1" x14ac:dyDescent="0.25"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182"/>
      <c r="W779" s="94"/>
    </row>
    <row r="780" spans="11:23" s="12" customFormat="1" x14ac:dyDescent="0.25"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182"/>
      <c r="W780" s="94"/>
    </row>
    <row r="781" spans="11:23" s="12" customFormat="1" x14ac:dyDescent="0.25"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182"/>
      <c r="W781" s="94"/>
    </row>
    <row r="782" spans="11:23" s="12" customFormat="1" x14ac:dyDescent="0.25"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182"/>
      <c r="W782" s="94"/>
    </row>
    <row r="783" spans="11:23" s="12" customFormat="1" x14ac:dyDescent="0.25"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182"/>
      <c r="W783" s="94"/>
    </row>
  </sheetData>
  <sheetProtection algorithmName="SHA-512" hashValue="Yy2NP1QTuW05NAWeJZv7yTghVgBqWMUVmUB3yyWeKg6hs5+t37e+tfZssBhJ0VEidTRv1E+QS+R3H2AjEVDT2A==" saltValue="e8IVk820UozqwWf2AuDjaQ==" spinCount="100000" sheet="1" objects="1" scenarios="1" formatCells="0" formatColumns="0" formatRows="0" insertColumns="0" insertRows="0"/>
  <mergeCells count="3">
    <mergeCell ref="B6:I6"/>
    <mergeCell ref="G62:G63"/>
    <mergeCell ref="H62:H6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2DCFA-A559-43E5-82CF-6A2F5DF5768F}">
  <dimension ref="B1:M21"/>
  <sheetViews>
    <sheetView showGridLines="0" workbookViewId="0">
      <selection activeCell="B2" sqref="B2:C4"/>
    </sheetView>
  </sheetViews>
  <sheetFormatPr baseColWidth="10" defaultColWidth="11" defaultRowHeight="15" x14ac:dyDescent="0.25"/>
  <cols>
    <col min="1" max="1" width="1.42578125" style="12" customWidth="1"/>
    <col min="2" max="2" width="2.7109375" style="12" customWidth="1"/>
    <col min="3" max="3" width="41.85546875" style="12" customWidth="1"/>
    <col min="4" max="4" width="11" style="12"/>
    <col min="5" max="11" width="10" style="12" customWidth="1"/>
    <col min="12" max="16384" width="11" style="12"/>
  </cols>
  <sheetData>
    <row r="1" spans="2:13" ht="15.75" thickBot="1" x14ac:dyDescent="0.3"/>
    <row r="2" spans="2:13" ht="15" customHeight="1" x14ac:dyDescent="0.25">
      <c r="B2" s="381" t="s">
        <v>297</v>
      </c>
      <c r="C2" s="382"/>
      <c r="D2" s="378" t="s">
        <v>298</v>
      </c>
      <c r="E2" s="368" t="s">
        <v>299</v>
      </c>
      <c r="F2" s="368" t="s">
        <v>300</v>
      </c>
      <c r="G2" s="375" t="s">
        <v>301</v>
      </c>
      <c r="H2" s="378" t="s">
        <v>302</v>
      </c>
      <c r="I2" s="368" t="s">
        <v>299</v>
      </c>
      <c r="J2" s="368" t="s">
        <v>300</v>
      </c>
      <c r="K2" s="371" t="s">
        <v>303</v>
      </c>
      <c r="L2" s="374" t="s">
        <v>304</v>
      </c>
      <c r="M2" s="375" t="s">
        <v>305</v>
      </c>
    </row>
    <row r="3" spans="2:13" x14ac:dyDescent="0.25">
      <c r="B3" s="383"/>
      <c r="C3" s="384"/>
      <c r="D3" s="379"/>
      <c r="E3" s="369"/>
      <c r="F3" s="369"/>
      <c r="G3" s="387"/>
      <c r="H3" s="379"/>
      <c r="I3" s="369"/>
      <c r="J3" s="369"/>
      <c r="K3" s="372"/>
      <c r="L3" s="369"/>
      <c r="M3" s="376"/>
    </row>
    <row r="4" spans="2:13" ht="15.75" thickBot="1" x14ac:dyDescent="0.3">
      <c r="B4" s="385"/>
      <c r="C4" s="386"/>
      <c r="D4" s="380"/>
      <c r="E4" s="370"/>
      <c r="F4" s="370"/>
      <c r="G4" s="388"/>
      <c r="H4" s="380"/>
      <c r="I4" s="370"/>
      <c r="J4" s="370"/>
      <c r="K4" s="373"/>
      <c r="L4" s="370"/>
      <c r="M4" s="377"/>
    </row>
    <row r="5" spans="2:13" x14ac:dyDescent="0.25">
      <c r="B5" s="23" t="s">
        <v>185</v>
      </c>
      <c r="C5" s="183" t="s">
        <v>306</v>
      </c>
      <c r="D5" s="17"/>
      <c r="G5" s="18"/>
      <c r="H5" s="17"/>
      <c r="K5" s="18"/>
      <c r="M5" s="18"/>
    </row>
    <row r="6" spans="2:13" x14ac:dyDescent="0.25">
      <c r="B6" s="17" t="s">
        <v>224</v>
      </c>
      <c r="C6" s="18" t="s">
        <v>307</v>
      </c>
      <c r="D6" s="184"/>
      <c r="E6" s="102"/>
      <c r="F6" s="102"/>
      <c r="G6" s="103"/>
      <c r="H6" s="184"/>
      <c r="I6" s="102"/>
      <c r="J6" s="102"/>
      <c r="K6" s="103"/>
      <c r="L6" s="102"/>
      <c r="M6" s="103"/>
    </row>
    <row r="7" spans="2:13" x14ac:dyDescent="0.25">
      <c r="B7" s="17"/>
      <c r="C7" s="18" t="s">
        <v>308</v>
      </c>
      <c r="D7" s="184">
        <v>0</v>
      </c>
      <c r="E7" s="102">
        <v>2802</v>
      </c>
      <c r="F7" s="102">
        <v>0</v>
      </c>
      <c r="G7" s="103">
        <f>D7+E7-F7</f>
        <v>2802</v>
      </c>
      <c r="H7" s="184">
        <f>K7-I7</f>
        <v>0</v>
      </c>
      <c r="I7" s="102">
        <v>467</v>
      </c>
      <c r="J7" s="102">
        <v>0</v>
      </c>
      <c r="K7" s="103">
        <v>467</v>
      </c>
      <c r="L7" s="184">
        <f>D7-H7</f>
        <v>0</v>
      </c>
      <c r="M7" s="103">
        <f>G7-K7</f>
        <v>2335</v>
      </c>
    </row>
    <row r="8" spans="2:13" ht="15.75" thickBot="1" x14ac:dyDescent="0.3">
      <c r="B8" s="17" t="s">
        <v>309</v>
      </c>
      <c r="C8" s="18"/>
      <c r="D8" s="184">
        <v>112080</v>
      </c>
      <c r="E8" s="102">
        <v>0</v>
      </c>
      <c r="F8" s="102">
        <v>0</v>
      </c>
      <c r="G8" s="103">
        <f>D8+E8-F8</f>
        <v>112080</v>
      </c>
      <c r="H8" s="184">
        <f>K8-I8</f>
        <v>28020</v>
      </c>
      <c r="I8" s="102">
        <v>14010</v>
      </c>
      <c r="J8" s="102">
        <v>0</v>
      </c>
      <c r="K8" s="103">
        <v>42030</v>
      </c>
      <c r="L8" s="184">
        <f>D8-H8</f>
        <v>84060</v>
      </c>
      <c r="M8" s="103">
        <f t="shared" ref="M8:M21" si="0">G8-K8</f>
        <v>70050</v>
      </c>
    </row>
    <row r="9" spans="2:13" s="21" customFormat="1" ht="15.75" thickBot="1" x14ac:dyDescent="0.3">
      <c r="B9" s="185" t="s">
        <v>310</v>
      </c>
      <c r="C9" s="186"/>
      <c r="D9" s="187">
        <f>SUM(D7:D8)</f>
        <v>112080</v>
      </c>
      <c r="E9" s="138">
        <f t="shared" ref="E9:J9" si="1">SUM(E7:E8)</f>
        <v>2802</v>
      </c>
      <c r="F9" s="138">
        <f t="shared" si="1"/>
        <v>0</v>
      </c>
      <c r="G9" s="141">
        <f t="shared" si="1"/>
        <v>114882</v>
      </c>
      <c r="H9" s="187">
        <f>SUM(H7:H8)</f>
        <v>28020</v>
      </c>
      <c r="I9" s="138">
        <f t="shared" si="1"/>
        <v>14477</v>
      </c>
      <c r="J9" s="138">
        <f t="shared" si="1"/>
        <v>0</v>
      </c>
      <c r="K9" s="141">
        <f>SUM(K7:K8)</f>
        <v>42497</v>
      </c>
      <c r="L9" s="187">
        <f t="shared" ref="L9:L21" si="2">D9-H9</f>
        <v>84060</v>
      </c>
      <c r="M9" s="141">
        <f t="shared" si="0"/>
        <v>72385</v>
      </c>
    </row>
    <row r="10" spans="2:13" x14ac:dyDescent="0.25">
      <c r="B10" s="23" t="s">
        <v>189</v>
      </c>
      <c r="C10" s="183" t="s">
        <v>49</v>
      </c>
      <c r="D10" s="184"/>
      <c r="E10" s="102"/>
      <c r="F10" s="102"/>
      <c r="G10" s="103"/>
      <c r="H10" s="184"/>
      <c r="I10" s="102"/>
      <c r="J10" s="102"/>
      <c r="K10" s="103"/>
      <c r="L10" s="184"/>
      <c r="M10" s="103"/>
    </row>
    <row r="11" spans="2:13" x14ac:dyDescent="0.25">
      <c r="B11" s="17" t="s">
        <v>224</v>
      </c>
      <c r="C11" s="18" t="s">
        <v>311</v>
      </c>
      <c r="D11" s="184"/>
      <c r="E11" s="102"/>
      <c r="F11" s="102"/>
      <c r="G11" s="103"/>
      <c r="H11" s="184"/>
      <c r="I11" s="102"/>
      <c r="J11" s="102"/>
      <c r="K11" s="103"/>
      <c r="L11" s="184"/>
      <c r="M11" s="103"/>
    </row>
    <row r="12" spans="2:13" x14ac:dyDescent="0.25">
      <c r="B12" s="17"/>
      <c r="C12" s="18" t="s">
        <v>312</v>
      </c>
      <c r="D12" s="184">
        <v>280200</v>
      </c>
      <c r="E12" s="102">
        <v>0</v>
      </c>
      <c r="F12" s="102">
        <v>0</v>
      </c>
      <c r="G12" s="103">
        <f>D12+E12-F12</f>
        <v>280200</v>
      </c>
      <c r="H12" s="184">
        <f>K12-I12</f>
        <v>106476</v>
      </c>
      <c r="I12" s="102">
        <v>8406</v>
      </c>
      <c r="J12" s="102">
        <v>0</v>
      </c>
      <c r="K12" s="103">
        <v>114882</v>
      </c>
      <c r="L12" s="184">
        <f>D12-H12</f>
        <v>173724</v>
      </c>
      <c r="M12" s="103">
        <f t="shared" si="0"/>
        <v>165318</v>
      </c>
    </row>
    <row r="13" spans="2:13" x14ac:dyDescent="0.25">
      <c r="B13" s="17"/>
      <c r="C13" s="18" t="s">
        <v>313</v>
      </c>
      <c r="D13" s="184">
        <v>67248</v>
      </c>
      <c r="E13" s="102">
        <v>0</v>
      </c>
      <c r="F13" s="102">
        <v>0</v>
      </c>
      <c r="G13" s="103">
        <f t="shared" ref="G13:G14" si="3">D13+E13-F13</f>
        <v>67248</v>
      </c>
      <c r="H13" s="184">
        <f>K13-I13</f>
        <v>0</v>
      </c>
      <c r="I13" s="102">
        <v>0</v>
      </c>
      <c r="J13" s="102">
        <v>0</v>
      </c>
      <c r="K13" s="103">
        <v>0</v>
      </c>
      <c r="L13" s="184">
        <f>D13-H13</f>
        <v>67248</v>
      </c>
      <c r="M13" s="103">
        <f t="shared" si="0"/>
        <v>67248</v>
      </c>
    </row>
    <row r="14" spans="2:13" x14ac:dyDescent="0.25">
      <c r="B14" s="17" t="s">
        <v>234</v>
      </c>
      <c r="C14" s="18" t="s">
        <v>314</v>
      </c>
      <c r="D14" s="184">
        <v>560400</v>
      </c>
      <c r="E14" s="102">
        <v>149440</v>
      </c>
      <c r="F14" s="102">
        <v>0</v>
      </c>
      <c r="G14" s="103">
        <f t="shared" si="3"/>
        <v>709840</v>
      </c>
      <c r="H14" s="184">
        <f>K14-I14</f>
        <v>224160</v>
      </c>
      <c r="I14" s="102">
        <v>102740</v>
      </c>
      <c r="J14" s="102">
        <v>0</v>
      </c>
      <c r="K14" s="103">
        <v>326900</v>
      </c>
      <c r="L14" s="184">
        <f>D14-H14</f>
        <v>336240</v>
      </c>
      <c r="M14" s="103">
        <f t="shared" si="0"/>
        <v>382940</v>
      </c>
    </row>
    <row r="15" spans="2:13" ht="15.75" thickBot="1" x14ac:dyDescent="0.3">
      <c r="B15" s="17" t="s">
        <v>239</v>
      </c>
      <c r="C15" s="18" t="s">
        <v>315</v>
      </c>
      <c r="D15" s="184">
        <v>224160</v>
      </c>
      <c r="E15" s="102">
        <v>0</v>
      </c>
      <c r="F15" s="102">
        <v>49035</v>
      </c>
      <c r="G15" s="103">
        <f>D15+E15-F15</f>
        <v>175125</v>
      </c>
      <c r="H15" s="184">
        <f>K15-I15+J15</f>
        <v>134496</v>
      </c>
      <c r="I15" s="102">
        <v>22416</v>
      </c>
      <c r="J15" s="102">
        <v>41563</v>
      </c>
      <c r="K15" s="103">
        <v>115349</v>
      </c>
      <c r="L15" s="184">
        <f>D15-H15</f>
        <v>89664</v>
      </c>
      <c r="M15" s="103">
        <f t="shared" si="0"/>
        <v>59776</v>
      </c>
    </row>
    <row r="16" spans="2:13" s="21" customFormat="1" ht="15.75" thickBot="1" x14ac:dyDescent="0.3">
      <c r="B16" s="185" t="s">
        <v>316</v>
      </c>
      <c r="C16" s="186"/>
      <c r="D16" s="187">
        <f>SUM(D12:D15)</f>
        <v>1132008</v>
      </c>
      <c r="E16" s="138">
        <f t="shared" ref="E16:K16" si="4">SUM(E12:E15)</f>
        <v>149440</v>
      </c>
      <c r="F16" s="138">
        <f t="shared" si="4"/>
        <v>49035</v>
      </c>
      <c r="G16" s="141">
        <f t="shared" si="4"/>
        <v>1232413</v>
      </c>
      <c r="H16" s="187">
        <f>SUM(H12:H15)</f>
        <v>465132</v>
      </c>
      <c r="I16" s="138">
        <f t="shared" si="4"/>
        <v>133562</v>
      </c>
      <c r="J16" s="138">
        <f t="shared" si="4"/>
        <v>41563</v>
      </c>
      <c r="K16" s="141">
        <f t="shared" si="4"/>
        <v>557131</v>
      </c>
      <c r="L16" s="187">
        <f>D16-H16</f>
        <v>666876</v>
      </c>
      <c r="M16" s="141">
        <f t="shared" si="0"/>
        <v>675282</v>
      </c>
    </row>
    <row r="17" spans="2:13" x14ac:dyDescent="0.25">
      <c r="B17" s="19" t="s">
        <v>229</v>
      </c>
      <c r="C17" s="28" t="s">
        <v>193</v>
      </c>
      <c r="D17" s="184"/>
      <c r="E17" s="102"/>
      <c r="F17" s="102"/>
      <c r="G17" s="103"/>
      <c r="H17" s="184"/>
      <c r="I17" s="102"/>
      <c r="J17" s="102"/>
      <c r="K17" s="103"/>
      <c r="L17" s="184"/>
      <c r="M17" s="103"/>
    </row>
    <row r="18" spans="2:13" x14ac:dyDescent="0.25">
      <c r="B18" s="17" t="s">
        <v>224</v>
      </c>
      <c r="C18" s="18" t="s">
        <v>317</v>
      </c>
      <c r="D18" s="184">
        <v>112080</v>
      </c>
      <c r="E18" s="102">
        <v>16812</v>
      </c>
      <c r="F18" s="102">
        <v>0</v>
      </c>
      <c r="G18" s="103">
        <f>D18+E18-F18</f>
        <v>128892</v>
      </c>
      <c r="H18" s="184">
        <f>K18-I18</f>
        <v>0</v>
      </c>
      <c r="I18" s="102">
        <v>0</v>
      </c>
      <c r="J18" s="102">
        <v>0</v>
      </c>
      <c r="K18" s="103">
        <v>0</v>
      </c>
      <c r="L18" s="184">
        <f t="shared" si="2"/>
        <v>112080</v>
      </c>
      <c r="M18" s="103">
        <f t="shared" si="0"/>
        <v>128892</v>
      </c>
    </row>
    <row r="19" spans="2:13" ht="15.75" thickBot="1" x14ac:dyDescent="0.3">
      <c r="B19" s="17" t="s">
        <v>234</v>
      </c>
      <c r="C19" s="18" t="s">
        <v>318</v>
      </c>
      <c r="D19" s="184">
        <v>156912</v>
      </c>
      <c r="E19" s="102">
        <v>0</v>
      </c>
      <c r="F19" s="102">
        <v>0</v>
      </c>
      <c r="G19" s="103">
        <f>D19+E19-F19</f>
        <v>156912</v>
      </c>
      <c r="H19" s="184">
        <f>K19-I19</f>
        <v>11208</v>
      </c>
      <c r="I19" s="102">
        <v>5604</v>
      </c>
      <c r="J19" s="102">
        <f t="shared" ref="J19" si="5">H19+I19-K19</f>
        <v>0</v>
      </c>
      <c r="K19" s="103">
        <v>16812</v>
      </c>
      <c r="L19" s="184">
        <f t="shared" si="2"/>
        <v>145704</v>
      </c>
      <c r="M19" s="103">
        <f t="shared" si="0"/>
        <v>140100</v>
      </c>
    </row>
    <row r="20" spans="2:13" s="21" customFormat="1" ht="15.75" thickBot="1" x14ac:dyDescent="0.3">
      <c r="B20" s="185" t="s">
        <v>319</v>
      </c>
      <c r="C20" s="186"/>
      <c r="D20" s="187">
        <f>SUM(D18:D19)</f>
        <v>268992</v>
      </c>
      <c r="E20" s="138">
        <f t="shared" ref="E20:K20" si="6">SUM(E18:E19)</f>
        <v>16812</v>
      </c>
      <c r="F20" s="138">
        <f t="shared" si="6"/>
        <v>0</v>
      </c>
      <c r="G20" s="141">
        <f t="shared" si="6"/>
        <v>285804</v>
      </c>
      <c r="H20" s="187">
        <f t="shared" si="6"/>
        <v>11208</v>
      </c>
      <c r="I20" s="138">
        <f t="shared" si="6"/>
        <v>5604</v>
      </c>
      <c r="J20" s="138">
        <f t="shared" si="6"/>
        <v>0</v>
      </c>
      <c r="K20" s="141">
        <f t="shared" si="6"/>
        <v>16812</v>
      </c>
      <c r="L20" s="187">
        <f t="shared" si="2"/>
        <v>257784</v>
      </c>
      <c r="M20" s="141">
        <f t="shared" si="0"/>
        <v>268992</v>
      </c>
    </row>
    <row r="21" spans="2:13" ht="15.75" thickBot="1" x14ac:dyDescent="0.3">
      <c r="B21" s="185" t="s">
        <v>320</v>
      </c>
      <c r="C21" s="188"/>
      <c r="D21" s="189">
        <f>D9+D16+D20</f>
        <v>1513080</v>
      </c>
      <c r="E21" s="190">
        <f t="shared" ref="E21:K21" si="7">E9+E16+E20</f>
        <v>169054</v>
      </c>
      <c r="F21" s="190">
        <f t="shared" si="7"/>
        <v>49035</v>
      </c>
      <c r="G21" s="191">
        <f t="shared" si="7"/>
        <v>1633099</v>
      </c>
      <c r="H21" s="189">
        <f>H9+H16+H20</f>
        <v>504360</v>
      </c>
      <c r="I21" s="190">
        <f t="shared" si="7"/>
        <v>153643</v>
      </c>
      <c r="J21" s="190">
        <f t="shared" si="7"/>
        <v>41563</v>
      </c>
      <c r="K21" s="191">
        <f t="shared" si="7"/>
        <v>616440</v>
      </c>
      <c r="L21" s="189">
        <f t="shared" si="2"/>
        <v>1008720</v>
      </c>
      <c r="M21" s="191">
        <f t="shared" si="0"/>
        <v>1016659</v>
      </c>
    </row>
  </sheetData>
  <sheetProtection algorithmName="SHA-512" hashValue="CmFLmQeNqkkjZe8qBmZmHxH1ZhjhHBrB/iu7U0su9tWjMaEHz0lwWZk3I23Kje3wJ0s5BQCPzBDutSV6zcWhTQ==" saltValue="IuSfP0z2FjYVxudpOPx+EA==" spinCount="100000" sheet="1" objects="1" scenarios="1" formatCells="0" formatColumns="0" formatRows="0" insertColumns="0" insertRows="0"/>
  <mergeCells count="11">
    <mergeCell ref="H2:H4"/>
    <mergeCell ref="B2:C4"/>
    <mergeCell ref="D2:D4"/>
    <mergeCell ref="E2:E4"/>
    <mergeCell ref="F2:F4"/>
    <mergeCell ref="G2:G4"/>
    <mergeCell ref="I2:I4"/>
    <mergeCell ref="J2:J4"/>
    <mergeCell ref="K2:K4"/>
    <mergeCell ref="L2:L4"/>
    <mergeCell ref="M2:M4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FA5CF-E80B-44D4-8F5D-A0FCF720AA0F}">
  <sheetPr>
    <pageSetUpPr fitToPage="1"/>
  </sheetPr>
  <dimension ref="A1:CZ96"/>
  <sheetViews>
    <sheetView showGridLines="0" zoomScaleNormal="100" workbookViewId="0">
      <selection activeCell="B2" sqref="B2"/>
    </sheetView>
  </sheetViews>
  <sheetFormatPr baseColWidth="10" defaultRowHeight="15" x14ac:dyDescent="0.25"/>
  <cols>
    <col min="1" max="1" width="1" style="254" customWidth="1"/>
    <col min="2" max="2" width="38.7109375" style="255" customWidth="1"/>
    <col min="3" max="3" width="15.28515625" style="255" bestFit="1" customWidth="1"/>
    <col min="4" max="4" width="16.140625" style="255" bestFit="1" customWidth="1"/>
    <col min="5" max="5" width="20.5703125" style="255" customWidth="1"/>
    <col min="6" max="6" width="7.5703125" style="255" customWidth="1"/>
    <col min="7" max="7" width="16" style="255" customWidth="1"/>
    <col min="8" max="8" width="17.28515625" style="255" customWidth="1"/>
    <col min="9" max="9" width="6.140625" style="255" customWidth="1"/>
    <col min="10" max="10" width="40.5703125" style="240" customWidth="1"/>
    <col min="11" max="11" width="14.7109375" style="240" customWidth="1"/>
    <col min="12" max="12" width="14" style="240" customWidth="1"/>
    <col min="13" max="13" width="13.140625" style="240" customWidth="1"/>
    <col min="14" max="14" width="12.140625" style="241" customWidth="1"/>
    <col min="15" max="15" width="12.7109375" style="241" customWidth="1"/>
    <col min="16" max="16" width="11.42578125" style="241"/>
    <col min="17" max="17" width="13.42578125" style="241" customWidth="1"/>
    <col min="18" max="18" width="11.42578125" style="241"/>
    <col min="19" max="19" width="12.140625" style="241" customWidth="1"/>
    <col min="20" max="20" width="8.140625" style="254" customWidth="1"/>
    <col min="21" max="21" width="5.7109375" style="296" customWidth="1"/>
    <col min="22" max="104" width="11.42578125" style="254"/>
    <col min="105" max="16384" width="11.42578125" style="241"/>
  </cols>
  <sheetData>
    <row r="1" spans="1:104" ht="5.25" customHeight="1" thickBot="1" x14ac:dyDescent="0.3">
      <c r="J1" s="255"/>
      <c r="K1" s="255"/>
      <c r="L1" s="255"/>
      <c r="M1" s="255"/>
      <c r="N1" s="254"/>
      <c r="O1" s="254"/>
      <c r="P1" s="254"/>
      <c r="Q1" s="254"/>
      <c r="R1" s="254"/>
      <c r="S1" s="254"/>
    </row>
    <row r="2" spans="1:104" ht="18" thickBot="1" x14ac:dyDescent="0.35">
      <c r="B2" s="2" t="s">
        <v>328</v>
      </c>
      <c r="C2" s="256"/>
      <c r="D2" s="256"/>
      <c r="E2" s="256"/>
      <c r="F2" s="256"/>
      <c r="G2" s="256"/>
      <c r="H2" s="1" t="s">
        <v>325</v>
      </c>
      <c r="J2" s="202" t="s">
        <v>331</v>
      </c>
      <c r="K2" s="242"/>
      <c r="L2" s="242"/>
      <c r="M2" s="242"/>
      <c r="N2" s="242"/>
      <c r="O2" s="242"/>
      <c r="P2" s="242"/>
      <c r="Q2" s="242"/>
      <c r="R2" s="242"/>
      <c r="S2" s="243" t="s">
        <v>325</v>
      </c>
      <c r="T2" s="297"/>
      <c r="U2" s="298"/>
      <c r="V2" s="255"/>
      <c r="W2" s="255"/>
      <c r="X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</row>
    <row r="3" spans="1:104" ht="15.75" x14ac:dyDescent="0.25">
      <c r="B3" s="257"/>
      <c r="C3" s="258"/>
      <c r="D3" s="258"/>
      <c r="E3" s="258"/>
      <c r="F3" s="258"/>
      <c r="G3" s="258"/>
      <c r="H3" s="259"/>
      <c r="J3" s="204" t="s">
        <v>27</v>
      </c>
      <c r="K3" s="244"/>
      <c r="L3" s="244"/>
      <c r="M3" s="244"/>
      <c r="N3" s="244"/>
      <c r="O3" s="244"/>
      <c r="P3" s="244"/>
      <c r="Q3" s="244"/>
      <c r="R3" s="244"/>
      <c r="S3" s="245"/>
      <c r="T3" s="299"/>
      <c r="U3" s="298"/>
      <c r="V3" s="255"/>
      <c r="W3" s="255"/>
      <c r="X3" s="255"/>
    </row>
    <row r="4" spans="1:104" x14ac:dyDescent="0.25">
      <c r="B4" s="260" t="s">
        <v>32</v>
      </c>
      <c r="C4" s="261"/>
      <c r="D4" s="261"/>
      <c r="E4" s="261"/>
      <c r="F4" s="261"/>
      <c r="G4" s="261"/>
      <c r="H4" s="262"/>
      <c r="J4" s="246"/>
      <c r="K4" s="247"/>
      <c r="L4" s="247"/>
      <c r="M4" s="247"/>
      <c r="N4" s="247"/>
      <c r="O4" s="247"/>
      <c r="P4" s="247"/>
      <c r="Q4" s="247"/>
      <c r="R4" s="247"/>
      <c r="S4" s="248"/>
      <c r="T4" s="299"/>
      <c r="U4" s="298"/>
      <c r="V4" s="255"/>
      <c r="W4" s="255"/>
      <c r="X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</row>
    <row r="5" spans="1:104" s="240" customFormat="1" x14ac:dyDescent="0.25">
      <c r="A5" s="255"/>
      <c r="B5" s="260" t="s">
        <v>33</v>
      </c>
      <c r="C5" s="261"/>
      <c r="D5" s="261"/>
      <c r="E5" s="261"/>
      <c r="F5" s="261"/>
      <c r="G5" s="261"/>
      <c r="H5" s="262"/>
      <c r="I5" s="255"/>
      <c r="J5" s="246"/>
      <c r="K5" s="247"/>
      <c r="L5" s="247"/>
      <c r="M5" s="247"/>
      <c r="N5" s="247"/>
      <c r="O5" s="247"/>
      <c r="P5" s="247"/>
      <c r="Q5" s="247"/>
      <c r="R5" s="247"/>
      <c r="S5" s="248"/>
      <c r="T5" s="299"/>
      <c r="U5" s="298"/>
      <c r="V5" s="255"/>
      <c r="W5" s="255"/>
      <c r="X5" s="255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5"/>
      <c r="AK5" s="255"/>
      <c r="AL5" s="255"/>
      <c r="AM5" s="255"/>
      <c r="AN5" s="255"/>
      <c r="AO5" s="255"/>
      <c r="AP5" s="255"/>
      <c r="AQ5" s="255"/>
      <c r="AR5" s="255"/>
      <c r="AS5" s="255"/>
      <c r="AT5" s="255"/>
      <c r="AU5" s="255"/>
      <c r="AV5" s="255"/>
      <c r="AW5" s="255"/>
      <c r="AX5" s="255"/>
      <c r="AY5" s="255"/>
      <c r="AZ5" s="255"/>
      <c r="BA5" s="255"/>
      <c r="BB5" s="255"/>
      <c r="BC5" s="255"/>
      <c r="BD5" s="255"/>
      <c r="BE5" s="255"/>
      <c r="BF5" s="255"/>
      <c r="BG5" s="255"/>
      <c r="BH5" s="255"/>
      <c r="BI5" s="255"/>
      <c r="BJ5" s="255"/>
      <c r="BK5" s="255"/>
      <c r="BL5" s="255"/>
      <c r="BM5" s="255"/>
      <c r="BN5" s="255"/>
      <c r="BO5" s="255"/>
      <c r="BP5" s="255"/>
      <c r="BQ5" s="255"/>
      <c r="BR5" s="255"/>
      <c r="BS5" s="255"/>
      <c r="BT5" s="255"/>
      <c r="BU5" s="255"/>
      <c r="BV5" s="255"/>
      <c r="BW5" s="255"/>
      <c r="BX5" s="255"/>
      <c r="BY5" s="255"/>
      <c r="BZ5" s="255"/>
      <c r="CA5" s="255"/>
      <c r="CB5" s="255"/>
      <c r="CC5" s="255"/>
      <c r="CD5" s="255"/>
      <c r="CE5" s="255"/>
      <c r="CF5" s="255"/>
      <c r="CG5" s="255"/>
      <c r="CH5" s="255"/>
      <c r="CI5" s="255"/>
      <c r="CJ5" s="255"/>
      <c r="CK5" s="255"/>
      <c r="CL5" s="255"/>
      <c r="CM5" s="255"/>
      <c r="CN5" s="255"/>
      <c r="CO5" s="255"/>
      <c r="CP5" s="255"/>
      <c r="CQ5" s="255"/>
      <c r="CR5" s="255"/>
      <c r="CS5" s="255"/>
      <c r="CT5" s="255"/>
      <c r="CU5" s="255"/>
      <c r="CV5" s="255"/>
      <c r="CW5" s="255"/>
      <c r="CX5" s="255"/>
      <c r="CY5" s="255"/>
      <c r="CZ5" s="255"/>
    </row>
    <row r="6" spans="1:104" s="240" customFormat="1" x14ac:dyDescent="0.25">
      <c r="A6" s="255"/>
      <c r="B6" s="260" t="s">
        <v>26</v>
      </c>
      <c r="C6" s="261"/>
      <c r="D6" s="261"/>
      <c r="E6" s="261"/>
      <c r="F6" s="261"/>
      <c r="G6" s="261"/>
      <c r="H6" s="262"/>
      <c r="I6" s="255"/>
      <c r="J6" s="246"/>
      <c r="K6" s="247"/>
      <c r="L6" s="247"/>
      <c r="M6" s="247"/>
      <c r="N6" s="247"/>
      <c r="O6" s="247"/>
      <c r="P6" s="247"/>
      <c r="Q6" s="247"/>
      <c r="R6" s="247"/>
      <c r="S6" s="248"/>
      <c r="T6" s="299"/>
      <c r="U6" s="298"/>
      <c r="V6" s="255"/>
      <c r="W6" s="255"/>
      <c r="X6" s="255"/>
      <c r="Y6" s="254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  <c r="AU6" s="255"/>
      <c r="AV6" s="255"/>
      <c r="AW6" s="255"/>
      <c r="AX6" s="255"/>
      <c r="AY6" s="255"/>
      <c r="AZ6" s="255"/>
      <c r="BA6" s="255"/>
      <c r="BB6" s="255"/>
      <c r="BC6" s="255"/>
      <c r="BD6" s="255"/>
      <c r="BE6" s="255"/>
      <c r="BF6" s="255"/>
      <c r="BG6" s="255"/>
      <c r="BH6" s="255"/>
      <c r="BI6" s="255"/>
      <c r="BJ6" s="255"/>
      <c r="BK6" s="255"/>
      <c r="BL6" s="255"/>
      <c r="BM6" s="255"/>
      <c r="BN6" s="255"/>
      <c r="BO6" s="255"/>
      <c r="BP6" s="255"/>
      <c r="BQ6" s="255"/>
      <c r="BR6" s="255"/>
      <c r="BS6" s="255"/>
      <c r="BT6" s="255"/>
      <c r="BU6" s="255"/>
      <c r="BV6" s="255"/>
      <c r="BW6" s="255"/>
      <c r="BX6" s="255"/>
      <c r="BY6" s="255"/>
      <c r="BZ6" s="255"/>
      <c r="CA6" s="255"/>
      <c r="CB6" s="255"/>
      <c r="CC6" s="255"/>
      <c r="CD6" s="255"/>
      <c r="CE6" s="255"/>
      <c r="CF6" s="255"/>
      <c r="CG6" s="255"/>
      <c r="CH6" s="255"/>
      <c r="CI6" s="255"/>
      <c r="CJ6" s="255"/>
      <c r="CK6" s="255"/>
      <c r="CL6" s="255"/>
      <c r="CM6" s="255"/>
      <c r="CN6" s="255"/>
      <c r="CO6" s="255"/>
      <c r="CP6" s="255"/>
      <c r="CQ6" s="255"/>
      <c r="CR6" s="255"/>
      <c r="CS6" s="255"/>
      <c r="CT6" s="255"/>
      <c r="CU6" s="255"/>
      <c r="CV6" s="255"/>
      <c r="CW6" s="255"/>
      <c r="CX6" s="255"/>
      <c r="CY6" s="255"/>
      <c r="CZ6" s="255"/>
    </row>
    <row r="7" spans="1:104" s="240" customFormat="1" x14ac:dyDescent="0.25">
      <c r="A7" s="255"/>
      <c r="B7" s="260" t="s">
        <v>34</v>
      </c>
      <c r="C7" s="261"/>
      <c r="D7" s="261"/>
      <c r="E7" s="261"/>
      <c r="F7" s="261"/>
      <c r="G7" s="261"/>
      <c r="H7" s="262"/>
      <c r="I7" s="255"/>
      <c r="J7" s="246"/>
      <c r="K7" s="247"/>
      <c r="L7" s="247"/>
      <c r="M7" s="247"/>
      <c r="N7" s="247"/>
      <c r="O7" s="247"/>
      <c r="P7" s="247"/>
      <c r="Q7" s="247"/>
      <c r="R7" s="247"/>
      <c r="S7" s="248"/>
      <c r="T7" s="299"/>
      <c r="U7" s="298"/>
      <c r="V7" s="255"/>
      <c r="W7" s="255"/>
      <c r="X7" s="255"/>
      <c r="Y7" s="254"/>
      <c r="Z7" s="255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  <c r="AU7" s="255"/>
      <c r="AV7" s="255"/>
      <c r="AW7" s="255"/>
      <c r="AX7" s="255"/>
      <c r="AY7" s="255"/>
      <c r="AZ7" s="255"/>
      <c r="BA7" s="255"/>
      <c r="BB7" s="255"/>
      <c r="BC7" s="255"/>
      <c r="BD7" s="255"/>
      <c r="BE7" s="255"/>
      <c r="BF7" s="255"/>
      <c r="BG7" s="255"/>
      <c r="BH7" s="255"/>
      <c r="BI7" s="255"/>
      <c r="BJ7" s="255"/>
      <c r="BK7" s="255"/>
      <c r="BL7" s="255"/>
      <c r="BM7" s="255"/>
      <c r="BN7" s="255"/>
      <c r="BO7" s="255"/>
      <c r="BP7" s="255"/>
      <c r="BQ7" s="255"/>
      <c r="BR7" s="255"/>
      <c r="BS7" s="255"/>
      <c r="BT7" s="255"/>
      <c r="BU7" s="255"/>
      <c r="BV7" s="255"/>
      <c r="BW7" s="255"/>
      <c r="BX7" s="255"/>
      <c r="BY7" s="255"/>
      <c r="BZ7" s="255"/>
      <c r="CA7" s="255"/>
      <c r="CB7" s="255"/>
      <c r="CC7" s="255"/>
      <c r="CD7" s="255"/>
      <c r="CE7" s="255"/>
      <c r="CF7" s="255"/>
      <c r="CG7" s="255"/>
      <c r="CH7" s="255"/>
      <c r="CI7" s="255"/>
      <c r="CJ7" s="255"/>
      <c r="CK7" s="255"/>
      <c r="CL7" s="255"/>
      <c r="CM7" s="255"/>
      <c r="CN7" s="255"/>
      <c r="CO7" s="255"/>
      <c r="CP7" s="255"/>
      <c r="CQ7" s="255"/>
      <c r="CR7" s="255"/>
      <c r="CS7" s="255"/>
      <c r="CT7" s="255"/>
      <c r="CU7" s="255"/>
      <c r="CV7" s="255"/>
      <c r="CW7" s="255"/>
      <c r="CX7" s="255"/>
      <c r="CY7" s="255"/>
      <c r="CZ7" s="255"/>
    </row>
    <row r="8" spans="1:104" s="240" customFormat="1" x14ac:dyDescent="0.25">
      <c r="A8" s="255"/>
      <c r="B8" s="260" t="s">
        <v>35</v>
      </c>
      <c r="C8" s="261"/>
      <c r="D8" s="261"/>
      <c r="E8" s="261"/>
      <c r="F8" s="261"/>
      <c r="G8" s="261"/>
      <c r="H8" s="262"/>
      <c r="I8" s="255"/>
      <c r="J8" s="246"/>
      <c r="K8" s="247"/>
      <c r="L8" s="247"/>
      <c r="M8" s="247"/>
      <c r="N8" s="247"/>
      <c r="O8" s="247"/>
      <c r="P8" s="247"/>
      <c r="Q8" s="247"/>
      <c r="R8" s="247"/>
      <c r="S8" s="248"/>
      <c r="T8" s="299"/>
      <c r="U8" s="298"/>
      <c r="V8" s="255"/>
      <c r="W8" s="255"/>
      <c r="X8" s="255"/>
      <c r="Y8" s="254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  <c r="BZ8" s="255"/>
      <c r="CA8" s="255"/>
      <c r="CB8" s="255"/>
      <c r="CC8" s="255"/>
      <c r="CD8" s="255"/>
      <c r="CE8" s="255"/>
      <c r="CF8" s="255"/>
      <c r="CG8" s="255"/>
      <c r="CH8" s="255"/>
      <c r="CI8" s="255"/>
      <c r="CJ8" s="255"/>
      <c r="CK8" s="255"/>
      <c r="CL8" s="255"/>
      <c r="CM8" s="255"/>
      <c r="CN8" s="255"/>
      <c r="CO8" s="255"/>
      <c r="CP8" s="255"/>
      <c r="CQ8" s="255"/>
      <c r="CR8" s="255"/>
      <c r="CS8" s="255"/>
      <c r="CT8" s="255"/>
      <c r="CU8" s="255"/>
      <c r="CV8" s="255"/>
      <c r="CW8" s="255"/>
      <c r="CX8" s="255"/>
      <c r="CY8" s="255"/>
      <c r="CZ8" s="255"/>
    </row>
    <row r="9" spans="1:104" s="240" customFormat="1" x14ac:dyDescent="0.25">
      <c r="A9" s="255"/>
      <c r="B9" s="263"/>
      <c r="C9" s="261"/>
      <c r="D9" s="261"/>
      <c r="E9" s="261"/>
      <c r="F9" s="261"/>
      <c r="G9" s="261"/>
      <c r="H9" s="262"/>
      <c r="I9" s="255"/>
      <c r="J9" s="246"/>
      <c r="K9" s="247"/>
      <c r="L9" s="247"/>
      <c r="M9" s="247"/>
      <c r="N9" s="247"/>
      <c r="O9" s="247"/>
      <c r="P9" s="247"/>
      <c r="Q9" s="247"/>
      <c r="R9" s="247"/>
      <c r="S9" s="248"/>
      <c r="T9" s="299"/>
      <c r="U9" s="298"/>
      <c r="V9" s="255"/>
      <c r="W9" s="255"/>
      <c r="X9" s="255"/>
      <c r="Y9" s="254"/>
      <c r="Z9" s="255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</row>
    <row r="10" spans="1:104" x14ac:dyDescent="0.25">
      <c r="B10" s="260" t="s">
        <v>40</v>
      </c>
      <c r="C10" s="261"/>
      <c r="D10" s="261"/>
      <c r="E10" s="261"/>
      <c r="F10" s="261"/>
      <c r="G10" s="261"/>
      <c r="H10" s="262"/>
      <c r="J10" s="246"/>
      <c r="K10" s="247"/>
      <c r="L10" s="247"/>
      <c r="M10" s="247"/>
      <c r="N10" s="247"/>
      <c r="O10" s="247"/>
      <c r="P10" s="247"/>
      <c r="Q10" s="247"/>
      <c r="R10" s="247"/>
      <c r="S10" s="248"/>
      <c r="T10" s="300"/>
      <c r="U10" s="298"/>
      <c r="V10" s="255"/>
      <c r="W10" s="255"/>
      <c r="X10" s="255"/>
      <c r="Z10" s="255"/>
      <c r="AA10" s="255"/>
      <c r="AB10" s="255"/>
      <c r="AC10" s="255"/>
      <c r="AD10" s="255"/>
      <c r="AE10" s="255"/>
      <c r="AF10" s="255"/>
      <c r="AG10" s="255"/>
      <c r="AH10" s="255"/>
      <c r="AI10" s="255"/>
    </row>
    <row r="11" spans="1:104" ht="15.75" thickBot="1" x14ac:dyDescent="0.3">
      <c r="B11" s="263"/>
      <c r="C11" s="261"/>
      <c r="D11" s="261"/>
      <c r="E11" s="261"/>
      <c r="F11" s="261"/>
      <c r="G11" s="261"/>
      <c r="H11" s="262"/>
      <c r="J11" s="246"/>
      <c r="K11" s="247"/>
      <c r="L11" s="247"/>
      <c r="M11" s="247"/>
      <c r="N11" s="247"/>
      <c r="O11" s="247"/>
      <c r="P11" s="247"/>
      <c r="Q11" s="247"/>
      <c r="R11" s="247"/>
      <c r="S11" s="248"/>
      <c r="T11" s="299"/>
      <c r="U11" s="298"/>
      <c r="V11" s="255"/>
      <c r="W11" s="255"/>
      <c r="X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</row>
    <row r="12" spans="1:104" ht="15.75" thickBot="1" x14ac:dyDescent="0.3">
      <c r="B12" s="264"/>
      <c r="C12" s="265" t="s">
        <v>41</v>
      </c>
      <c r="D12" s="266" t="s">
        <v>42</v>
      </c>
      <c r="E12" s="266" t="s">
        <v>15</v>
      </c>
      <c r="F12" s="267"/>
      <c r="G12" s="268"/>
      <c r="H12" s="269"/>
      <c r="J12" s="246"/>
      <c r="K12" s="247"/>
      <c r="L12" s="247"/>
      <c r="M12" s="247"/>
      <c r="N12" s="247"/>
      <c r="O12" s="247"/>
      <c r="P12" s="247"/>
      <c r="Q12" s="247"/>
      <c r="R12" s="247"/>
      <c r="S12" s="248"/>
      <c r="T12" s="300"/>
      <c r="U12" s="301"/>
      <c r="V12" s="255"/>
      <c r="W12" s="255"/>
      <c r="X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</row>
    <row r="13" spans="1:104" ht="15.75" thickBot="1" x14ac:dyDescent="0.3">
      <c r="B13" s="270" t="s">
        <v>0</v>
      </c>
      <c r="C13" s="257">
        <v>15000</v>
      </c>
      <c r="D13" s="271">
        <v>15000</v>
      </c>
      <c r="E13" s="271">
        <v>300000</v>
      </c>
      <c r="F13" s="258" t="s">
        <v>1</v>
      </c>
      <c r="G13" s="272" t="s">
        <v>36</v>
      </c>
      <c r="H13" s="259"/>
      <c r="J13" s="249"/>
      <c r="K13" s="250"/>
      <c r="L13" s="250"/>
      <c r="M13" s="250"/>
      <c r="N13" s="250"/>
      <c r="O13" s="250"/>
      <c r="P13" s="250"/>
      <c r="Q13" s="250"/>
      <c r="R13" s="250"/>
      <c r="S13" s="251"/>
      <c r="T13" s="302"/>
      <c r="U13" s="301"/>
      <c r="V13" s="255"/>
      <c r="W13" s="255"/>
      <c r="X13" s="255"/>
    </row>
    <row r="14" spans="1:104" ht="15.75" x14ac:dyDescent="0.25">
      <c r="B14" s="270" t="s">
        <v>2</v>
      </c>
      <c r="C14" s="263">
        <v>50000</v>
      </c>
      <c r="D14" s="273">
        <v>100000</v>
      </c>
      <c r="E14" s="273">
        <v>100000</v>
      </c>
      <c r="F14" s="261" t="s">
        <v>3</v>
      </c>
      <c r="G14" s="274" t="s">
        <v>4</v>
      </c>
      <c r="H14" s="262"/>
      <c r="J14" s="204" t="s">
        <v>28</v>
      </c>
      <c r="K14" s="244"/>
      <c r="L14" s="244"/>
      <c r="M14" s="244"/>
      <c r="N14" s="244"/>
      <c r="O14" s="244"/>
      <c r="P14" s="244"/>
      <c r="Q14" s="244"/>
      <c r="R14" s="244"/>
      <c r="S14" s="245"/>
      <c r="T14" s="302"/>
      <c r="U14" s="301"/>
      <c r="V14" s="255"/>
      <c r="W14" s="255"/>
      <c r="X14" s="255"/>
    </row>
    <row r="15" spans="1:104" x14ac:dyDescent="0.25">
      <c r="B15" s="270" t="s">
        <v>5</v>
      </c>
      <c r="C15" s="263">
        <v>20000</v>
      </c>
      <c r="D15" s="273">
        <v>100000</v>
      </c>
      <c r="E15" s="273">
        <v>400000</v>
      </c>
      <c r="F15" s="261" t="s">
        <v>31</v>
      </c>
      <c r="G15" s="274" t="s">
        <v>6</v>
      </c>
      <c r="H15" s="262"/>
      <c r="J15" s="246"/>
      <c r="K15" s="247"/>
      <c r="L15" s="247"/>
      <c r="M15" s="247"/>
      <c r="N15" s="247"/>
      <c r="O15" s="247"/>
      <c r="P15" s="247"/>
      <c r="Q15" s="247"/>
      <c r="R15" s="247"/>
      <c r="S15" s="248"/>
      <c r="T15" s="302"/>
      <c r="U15" s="301"/>
      <c r="V15" s="255"/>
      <c r="W15" s="255"/>
      <c r="X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</row>
    <row r="16" spans="1:104" ht="15.75" thickBot="1" x14ac:dyDescent="0.3">
      <c r="B16" s="275" t="s">
        <v>7</v>
      </c>
      <c r="C16" s="276"/>
      <c r="D16" s="277">
        <v>30000</v>
      </c>
      <c r="E16" s="277">
        <v>60000</v>
      </c>
      <c r="F16" s="278" t="s">
        <v>30</v>
      </c>
      <c r="G16" s="279" t="s">
        <v>8</v>
      </c>
      <c r="H16" s="280"/>
      <c r="J16" s="246"/>
      <c r="K16" s="247"/>
      <c r="L16" s="247"/>
      <c r="M16" s="247"/>
      <c r="N16" s="247"/>
      <c r="O16" s="247"/>
      <c r="P16" s="247"/>
      <c r="Q16" s="247"/>
      <c r="R16" s="247"/>
      <c r="S16" s="248"/>
      <c r="T16" s="303"/>
      <c r="U16" s="301"/>
      <c r="V16" s="255"/>
      <c r="W16" s="255"/>
      <c r="X16" s="255"/>
    </row>
    <row r="17" spans="1:104" x14ac:dyDescent="0.25">
      <c r="B17" s="263"/>
      <c r="C17" s="261"/>
      <c r="D17" s="261"/>
      <c r="E17" s="261"/>
      <c r="F17" s="261"/>
      <c r="G17" s="261"/>
      <c r="H17" s="262"/>
      <c r="J17" s="246"/>
      <c r="K17" s="247"/>
      <c r="L17" s="247"/>
      <c r="M17" s="247"/>
      <c r="N17" s="247"/>
      <c r="O17" s="247"/>
      <c r="P17" s="247"/>
      <c r="Q17" s="247"/>
      <c r="R17" s="247"/>
      <c r="S17" s="248"/>
      <c r="T17" s="303"/>
      <c r="U17" s="301"/>
      <c r="V17" s="255"/>
      <c r="W17" s="255"/>
      <c r="X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</row>
    <row r="18" spans="1:104" s="240" customFormat="1" x14ac:dyDescent="0.25">
      <c r="A18" s="255"/>
      <c r="B18" s="260" t="s">
        <v>321</v>
      </c>
      <c r="C18" s="261"/>
      <c r="D18" s="261"/>
      <c r="E18" s="261"/>
      <c r="F18" s="261"/>
      <c r="G18" s="261"/>
      <c r="H18" s="262"/>
      <c r="I18" s="255"/>
      <c r="J18" s="246"/>
      <c r="K18" s="247"/>
      <c r="L18" s="247"/>
      <c r="M18" s="247"/>
      <c r="N18" s="247"/>
      <c r="O18" s="247"/>
      <c r="P18" s="247"/>
      <c r="Q18" s="247"/>
      <c r="R18" s="247"/>
      <c r="S18" s="248"/>
      <c r="T18" s="303"/>
      <c r="U18" s="301"/>
      <c r="V18" s="255"/>
      <c r="W18" s="304"/>
      <c r="X18" s="255"/>
      <c r="Y18" s="255"/>
      <c r="Z18" s="255"/>
      <c r="AA18" s="255"/>
      <c r="AB18" s="254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</row>
    <row r="19" spans="1:104" s="240" customFormat="1" x14ac:dyDescent="0.25">
      <c r="A19" s="255"/>
      <c r="B19" s="260" t="s">
        <v>25</v>
      </c>
      <c r="C19" s="261"/>
      <c r="D19" s="261"/>
      <c r="E19" s="261"/>
      <c r="F19" s="261"/>
      <c r="G19" s="261"/>
      <c r="H19" s="262"/>
      <c r="I19" s="255"/>
      <c r="J19" s="246"/>
      <c r="K19" s="247"/>
      <c r="L19" s="247"/>
      <c r="M19" s="247"/>
      <c r="N19" s="247"/>
      <c r="O19" s="247"/>
      <c r="P19" s="247"/>
      <c r="Q19" s="247"/>
      <c r="R19" s="247"/>
      <c r="S19" s="248"/>
      <c r="T19" s="303"/>
      <c r="U19" s="301"/>
      <c r="V19" s="255"/>
      <c r="W19" s="304"/>
      <c r="X19" s="255"/>
      <c r="Y19" s="255"/>
      <c r="Z19" s="255"/>
      <c r="AA19" s="255"/>
      <c r="AB19" s="254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  <c r="BR19" s="255"/>
      <c r="BS19" s="255"/>
      <c r="BT19" s="255"/>
      <c r="BU19" s="255"/>
      <c r="BV19" s="255"/>
      <c r="BW19" s="255"/>
      <c r="BX19" s="255"/>
      <c r="BY19" s="255"/>
      <c r="BZ19" s="255"/>
      <c r="CA19" s="255"/>
      <c r="CB19" s="255"/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5"/>
      <c r="CV19" s="255"/>
      <c r="CW19" s="255"/>
      <c r="CX19" s="255"/>
      <c r="CY19" s="255"/>
      <c r="CZ19" s="255"/>
    </row>
    <row r="20" spans="1:104" s="240" customFormat="1" x14ac:dyDescent="0.25">
      <c r="A20" s="255"/>
      <c r="B20" s="260" t="s">
        <v>24</v>
      </c>
      <c r="C20" s="261"/>
      <c r="D20" s="261"/>
      <c r="E20" s="281" t="s">
        <v>17</v>
      </c>
      <c r="F20" s="261" t="s">
        <v>10</v>
      </c>
      <c r="G20" s="261"/>
      <c r="H20" s="262"/>
      <c r="I20" s="255"/>
      <c r="J20" s="246"/>
      <c r="K20" s="247"/>
      <c r="L20" s="247"/>
      <c r="M20" s="247"/>
      <c r="N20" s="247"/>
      <c r="O20" s="247"/>
      <c r="P20" s="247"/>
      <c r="Q20" s="247"/>
      <c r="R20" s="247"/>
      <c r="S20" s="248"/>
      <c r="T20" s="300"/>
      <c r="U20" s="301"/>
      <c r="V20" s="255"/>
      <c r="W20" s="304"/>
      <c r="X20" s="255"/>
      <c r="Y20" s="255"/>
      <c r="Z20" s="255"/>
      <c r="AA20" s="255"/>
      <c r="AB20" s="254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255"/>
      <c r="BZ20" s="255"/>
      <c r="CA20" s="255"/>
      <c r="CB20" s="255"/>
      <c r="CC20" s="255"/>
      <c r="CD20" s="255"/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5"/>
      <c r="CS20" s="255"/>
      <c r="CT20" s="255"/>
      <c r="CU20" s="255"/>
      <c r="CV20" s="255"/>
      <c r="CW20" s="255"/>
      <c r="CX20" s="255"/>
      <c r="CY20" s="255"/>
      <c r="CZ20" s="255"/>
    </row>
    <row r="21" spans="1:104" s="240" customFormat="1" x14ac:dyDescent="0.25">
      <c r="A21" s="255"/>
      <c r="B21" s="282"/>
      <c r="C21" s="261"/>
      <c r="D21" s="261"/>
      <c r="E21" s="281" t="s">
        <v>18</v>
      </c>
      <c r="F21" s="261"/>
      <c r="G21" s="261"/>
      <c r="H21" s="262"/>
      <c r="I21" s="255"/>
      <c r="J21" s="246"/>
      <c r="K21" s="247"/>
      <c r="L21" s="247"/>
      <c r="M21" s="247"/>
      <c r="N21" s="247"/>
      <c r="O21" s="247"/>
      <c r="P21" s="247"/>
      <c r="Q21" s="247"/>
      <c r="R21" s="247"/>
      <c r="S21" s="248"/>
      <c r="T21" s="302"/>
      <c r="U21" s="301"/>
      <c r="V21" s="255"/>
      <c r="W21" s="304"/>
      <c r="X21" s="255"/>
      <c r="Y21" s="255"/>
      <c r="Z21" s="255"/>
      <c r="AA21" s="255"/>
      <c r="AB21" s="254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  <c r="BR21" s="255"/>
      <c r="BS21" s="255"/>
      <c r="BT21" s="255"/>
      <c r="BU21" s="255"/>
      <c r="BV21" s="255"/>
      <c r="BW21" s="255"/>
      <c r="BX21" s="255"/>
      <c r="BY21" s="255"/>
      <c r="BZ21" s="255"/>
      <c r="CA21" s="255"/>
      <c r="CB21" s="255"/>
      <c r="CC21" s="255"/>
      <c r="CD21" s="255"/>
      <c r="CE21" s="255"/>
      <c r="CF21" s="255"/>
      <c r="CG21" s="255"/>
      <c r="CH21" s="255"/>
      <c r="CI21" s="255"/>
      <c r="CJ21" s="255"/>
      <c r="CK21" s="255"/>
      <c r="CL21" s="255"/>
      <c r="CM21" s="255"/>
      <c r="CN21" s="255"/>
      <c r="CO21" s="255"/>
      <c r="CP21" s="255"/>
      <c r="CQ21" s="255"/>
      <c r="CR21" s="255"/>
      <c r="CS21" s="255"/>
      <c r="CT21" s="255"/>
      <c r="CU21" s="255"/>
      <c r="CV21" s="255"/>
      <c r="CW21" s="255"/>
      <c r="CX21" s="255"/>
      <c r="CY21" s="255"/>
      <c r="CZ21" s="255"/>
    </row>
    <row r="22" spans="1:104" s="240" customFormat="1" x14ac:dyDescent="0.25">
      <c r="A22" s="255"/>
      <c r="B22" s="282"/>
      <c r="C22" s="261"/>
      <c r="D22" s="261"/>
      <c r="E22" s="281" t="s">
        <v>19</v>
      </c>
      <c r="F22" s="261"/>
      <c r="G22" s="261"/>
      <c r="H22" s="262"/>
      <c r="I22" s="255"/>
      <c r="J22" s="246"/>
      <c r="K22" s="247"/>
      <c r="L22" s="247"/>
      <c r="M22" s="247"/>
      <c r="N22" s="247"/>
      <c r="O22" s="247"/>
      <c r="P22" s="247"/>
      <c r="Q22" s="247"/>
      <c r="R22" s="247"/>
      <c r="S22" s="248"/>
      <c r="T22" s="302"/>
      <c r="U22" s="301"/>
      <c r="V22" s="255"/>
      <c r="W22" s="255"/>
      <c r="X22" s="255"/>
      <c r="Y22" s="254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  <c r="AU22" s="255"/>
      <c r="AV22" s="255"/>
      <c r="AW22" s="255"/>
      <c r="AX22" s="255"/>
      <c r="AY22" s="255"/>
      <c r="AZ22" s="255"/>
      <c r="BA22" s="255"/>
      <c r="BB22" s="255"/>
      <c r="BC22" s="255"/>
      <c r="BD22" s="255"/>
      <c r="BE22" s="255"/>
      <c r="BF22" s="255"/>
      <c r="BG22" s="255"/>
      <c r="BH22" s="255"/>
      <c r="BI22" s="255"/>
      <c r="BJ22" s="255"/>
      <c r="BK22" s="255"/>
      <c r="BL22" s="255"/>
      <c r="BM22" s="255"/>
      <c r="BN22" s="255"/>
      <c r="BO22" s="255"/>
      <c r="BP22" s="255"/>
      <c r="BQ22" s="255"/>
      <c r="BR22" s="255"/>
      <c r="BS22" s="255"/>
      <c r="BT22" s="255"/>
      <c r="BU22" s="255"/>
      <c r="BV22" s="255"/>
      <c r="BW22" s="255"/>
      <c r="BX22" s="255"/>
      <c r="BY22" s="255"/>
      <c r="BZ22" s="255"/>
      <c r="CA22" s="255"/>
      <c r="CB22" s="255"/>
      <c r="CC22" s="255"/>
      <c r="CD22" s="255"/>
      <c r="CE22" s="255"/>
      <c r="CF22" s="255"/>
      <c r="CG22" s="255"/>
      <c r="CH22" s="255"/>
      <c r="CI22" s="255"/>
      <c r="CJ22" s="255"/>
      <c r="CK22" s="255"/>
      <c r="CL22" s="255"/>
      <c r="CM22" s="255"/>
      <c r="CN22" s="255"/>
      <c r="CO22" s="255"/>
      <c r="CP22" s="255"/>
      <c r="CQ22" s="255"/>
      <c r="CR22" s="255"/>
      <c r="CS22" s="255"/>
      <c r="CT22" s="255"/>
      <c r="CU22" s="255"/>
      <c r="CV22" s="255"/>
      <c r="CW22" s="255"/>
      <c r="CX22" s="255"/>
      <c r="CY22" s="255"/>
      <c r="CZ22" s="255"/>
    </row>
    <row r="23" spans="1:104" s="240" customFormat="1" x14ac:dyDescent="0.25">
      <c r="A23" s="255"/>
      <c r="B23" s="282"/>
      <c r="C23" s="261"/>
      <c r="D23" s="261"/>
      <c r="E23" s="261"/>
      <c r="F23" s="261"/>
      <c r="G23" s="261"/>
      <c r="H23" s="262"/>
      <c r="I23" s="255"/>
      <c r="J23" s="246"/>
      <c r="K23" s="247"/>
      <c r="L23" s="247"/>
      <c r="M23" s="247"/>
      <c r="N23" s="247"/>
      <c r="O23" s="247"/>
      <c r="P23" s="247"/>
      <c r="Q23" s="247"/>
      <c r="R23" s="247"/>
      <c r="S23" s="248"/>
      <c r="T23" s="302"/>
      <c r="U23" s="301"/>
      <c r="V23" s="294"/>
      <c r="W23" s="255"/>
      <c r="X23" s="255"/>
      <c r="Y23" s="254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  <c r="AU23" s="255"/>
      <c r="AV23" s="255"/>
      <c r="AW23" s="255"/>
      <c r="AX23" s="255"/>
      <c r="AY23" s="255"/>
      <c r="AZ23" s="255"/>
      <c r="BA23" s="255"/>
      <c r="BB23" s="255"/>
      <c r="BC23" s="255"/>
      <c r="BD23" s="255"/>
      <c r="BE23" s="255"/>
      <c r="BF23" s="255"/>
      <c r="BG23" s="255"/>
      <c r="BH23" s="255"/>
      <c r="BI23" s="255"/>
      <c r="BJ23" s="255"/>
      <c r="BK23" s="255"/>
      <c r="BL23" s="255"/>
      <c r="BM23" s="255"/>
      <c r="BN23" s="255"/>
      <c r="BO23" s="255"/>
      <c r="BP23" s="255"/>
      <c r="BQ23" s="255"/>
      <c r="BR23" s="255"/>
      <c r="BS23" s="255"/>
      <c r="BT23" s="255"/>
      <c r="BU23" s="255"/>
      <c r="BV23" s="255"/>
      <c r="BW23" s="255"/>
      <c r="BX23" s="255"/>
      <c r="BY23" s="255"/>
      <c r="BZ23" s="255"/>
      <c r="CA23" s="255"/>
      <c r="CB23" s="255"/>
      <c r="CC23" s="255"/>
      <c r="CD23" s="255"/>
      <c r="CE23" s="255"/>
      <c r="CF23" s="255"/>
      <c r="CG23" s="255"/>
      <c r="CH23" s="255"/>
      <c r="CI23" s="255"/>
      <c r="CJ23" s="255"/>
      <c r="CK23" s="255"/>
      <c r="CL23" s="255"/>
      <c r="CM23" s="255"/>
      <c r="CN23" s="255"/>
      <c r="CO23" s="255"/>
      <c r="CP23" s="255"/>
      <c r="CQ23" s="255"/>
      <c r="CR23" s="255"/>
      <c r="CS23" s="255"/>
      <c r="CT23" s="255"/>
      <c r="CU23" s="255"/>
      <c r="CV23" s="255"/>
      <c r="CW23" s="255"/>
      <c r="CX23" s="255"/>
      <c r="CY23" s="255"/>
      <c r="CZ23" s="255"/>
    </row>
    <row r="24" spans="1:104" s="240" customFormat="1" x14ac:dyDescent="0.25">
      <c r="A24" s="255"/>
      <c r="B24" s="260" t="s">
        <v>39</v>
      </c>
      <c r="C24" s="261"/>
      <c r="D24" s="261"/>
      <c r="E24" s="261"/>
      <c r="F24" s="261"/>
      <c r="G24" s="261"/>
      <c r="H24" s="262"/>
      <c r="I24" s="255"/>
      <c r="J24" s="246"/>
      <c r="K24" s="247"/>
      <c r="L24" s="247"/>
      <c r="M24" s="247"/>
      <c r="N24" s="247"/>
      <c r="O24" s="247"/>
      <c r="P24" s="247"/>
      <c r="Q24" s="247"/>
      <c r="R24" s="247"/>
      <c r="S24" s="248"/>
      <c r="T24" s="302"/>
      <c r="U24" s="301"/>
      <c r="V24" s="255"/>
      <c r="W24" s="255"/>
      <c r="X24" s="255"/>
      <c r="Y24" s="254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  <c r="AU24" s="255"/>
      <c r="AV24" s="255"/>
      <c r="AW24" s="255"/>
      <c r="AX24" s="255"/>
      <c r="AY24" s="255"/>
      <c r="AZ24" s="255"/>
      <c r="BA24" s="255"/>
      <c r="BB24" s="255"/>
      <c r="BC24" s="255"/>
      <c r="BD24" s="255"/>
      <c r="BE24" s="255"/>
      <c r="BF24" s="255"/>
      <c r="BG24" s="255"/>
      <c r="BH24" s="255"/>
      <c r="BI24" s="255"/>
      <c r="BJ24" s="255"/>
      <c r="BK24" s="255"/>
      <c r="BL24" s="255"/>
      <c r="BM24" s="255"/>
      <c r="BN24" s="255"/>
      <c r="BO24" s="255"/>
      <c r="BP24" s="255"/>
      <c r="BQ24" s="255"/>
      <c r="BR24" s="255"/>
      <c r="BS24" s="255"/>
      <c r="BT24" s="255"/>
      <c r="BU24" s="255"/>
      <c r="BV24" s="255"/>
      <c r="BW24" s="255"/>
      <c r="BX24" s="255"/>
      <c r="BY24" s="255"/>
      <c r="BZ24" s="255"/>
      <c r="CA24" s="255"/>
      <c r="CB24" s="255"/>
      <c r="CC24" s="255"/>
      <c r="CD24" s="255"/>
      <c r="CE24" s="255"/>
      <c r="CF24" s="255"/>
      <c r="CG24" s="255"/>
      <c r="CH24" s="255"/>
      <c r="CI24" s="255"/>
      <c r="CJ24" s="255"/>
      <c r="CK24" s="255"/>
      <c r="CL24" s="255"/>
      <c r="CM24" s="255"/>
      <c r="CN24" s="255"/>
      <c r="CO24" s="255"/>
      <c r="CP24" s="255"/>
      <c r="CQ24" s="255"/>
      <c r="CR24" s="255"/>
      <c r="CS24" s="255"/>
      <c r="CT24" s="255"/>
      <c r="CU24" s="255"/>
      <c r="CV24" s="255"/>
      <c r="CW24" s="255"/>
      <c r="CX24" s="255"/>
      <c r="CY24" s="255"/>
      <c r="CZ24" s="255"/>
    </row>
    <row r="25" spans="1:104" ht="15.75" thickBot="1" x14ac:dyDescent="0.3">
      <c r="B25" s="263"/>
      <c r="C25" s="261"/>
      <c r="D25" s="261"/>
      <c r="E25" s="261"/>
      <c r="F25" s="261"/>
      <c r="G25" s="261"/>
      <c r="H25" s="262"/>
      <c r="J25" s="246"/>
      <c r="K25" s="247"/>
      <c r="L25" s="247"/>
      <c r="M25" s="247"/>
      <c r="N25" s="247"/>
      <c r="O25" s="247"/>
      <c r="P25" s="247"/>
      <c r="Q25" s="247"/>
      <c r="R25" s="247"/>
      <c r="S25" s="248"/>
      <c r="T25" s="302"/>
      <c r="U25" s="301"/>
      <c r="V25" s="255"/>
      <c r="W25" s="294"/>
      <c r="X25" s="294"/>
      <c r="Y25" s="305"/>
      <c r="Z25" s="294"/>
      <c r="AA25" s="294"/>
      <c r="AB25" s="294"/>
      <c r="AC25" s="294"/>
      <c r="AD25" s="294"/>
      <c r="AE25" s="294"/>
      <c r="AF25" s="294"/>
      <c r="AG25" s="294"/>
      <c r="AH25" s="294"/>
      <c r="AI25" s="294"/>
    </row>
    <row r="26" spans="1:104" s="240" customFormat="1" ht="15.75" thickBot="1" x14ac:dyDescent="0.3">
      <c r="A26" s="255"/>
      <c r="B26" s="283" t="s">
        <v>38</v>
      </c>
      <c r="C26" s="284" t="s">
        <v>9</v>
      </c>
      <c r="D26" s="285" t="s">
        <v>11</v>
      </c>
      <c r="E26" s="286" t="s">
        <v>12</v>
      </c>
      <c r="F26" s="261"/>
      <c r="G26" s="261"/>
      <c r="H26" s="262"/>
      <c r="I26" s="255"/>
      <c r="J26" s="246"/>
      <c r="K26" s="247"/>
      <c r="L26" s="247"/>
      <c r="M26" s="247"/>
      <c r="N26" s="247"/>
      <c r="O26" s="247"/>
      <c r="P26" s="247"/>
      <c r="Q26" s="247"/>
      <c r="R26" s="247"/>
      <c r="S26" s="248"/>
      <c r="T26" s="302"/>
      <c r="U26" s="301"/>
      <c r="V26" s="255"/>
      <c r="W26" s="255"/>
      <c r="X26" s="255"/>
      <c r="Y26" s="254"/>
      <c r="Z26" s="255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  <c r="AU26" s="255"/>
      <c r="AV26" s="255"/>
      <c r="AW26" s="255"/>
      <c r="AX26" s="255"/>
      <c r="AY26" s="255"/>
      <c r="AZ26" s="255"/>
      <c r="BA26" s="255"/>
      <c r="BB26" s="255"/>
      <c r="BC26" s="255"/>
      <c r="BD26" s="255"/>
      <c r="BE26" s="255"/>
      <c r="BF26" s="255"/>
      <c r="BG26" s="255"/>
      <c r="BH26" s="255"/>
      <c r="BI26" s="255"/>
      <c r="BJ26" s="255"/>
      <c r="BK26" s="255"/>
      <c r="BL26" s="255"/>
      <c r="BM26" s="255"/>
      <c r="BN26" s="255"/>
      <c r="BO26" s="255"/>
      <c r="BP26" s="255"/>
      <c r="BQ26" s="255"/>
      <c r="BR26" s="255"/>
      <c r="BS26" s="255"/>
      <c r="BT26" s="255"/>
      <c r="BU26" s="255"/>
      <c r="BV26" s="255"/>
      <c r="BW26" s="255"/>
      <c r="BX26" s="255"/>
      <c r="BY26" s="255"/>
      <c r="BZ26" s="255"/>
      <c r="CA26" s="255"/>
      <c r="CB26" s="255"/>
      <c r="CC26" s="255"/>
      <c r="CD26" s="255"/>
      <c r="CE26" s="255"/>
      <c r="CF26" s="255"/>
      <c r="CG26" s="255"/>
      <c r="CH26" s="255"/>
      <c r="CI26" s="255"/>
      <c r="CJ26" s="255"/>
      <c r="CK26" s="255"/>
      <c r="CL26" s="255"/>
      <c r="CM26" s="255"/>
      <c r="CN26" s="255"/>
      <c r="CO26" s="255"/>
      <c r="CP26" s="255"/>
      <c r="CQ26" s="255"/>
      <c r="CR26" s="255"/>
      <c r="CS26" s="255"/>
      <c r="CT26" s="255"/>
      <c r="CU26" s="255"/>
      <c r="CV26" s="255"/>
      <c r="CW26" s="255"/>
      <c r="CX26" s="255"/>
      <c r="CY26" s="255"/>
      <c r="CZ26" s="255"/>
    </row>
    <row r="27" spans="1:104" s="240" customFormat="1" x14ac:dyDescent="0.25">
      <c r="A27" s="255"/>
      <c r="B27" s="270" t="s">
        <v>20</v>
      </c>
      <c r="C27" s="257">
        <v>12</v>
      </c>
      <c r="D27" s="287">
        <v>8.5</v>
      </c>
      <c r="E27" s="259">
        <v>47</v>
      </c>
      <c r="F27" s="261"/>
      <c r="G27" s="261"/>
      <c r="H27" s="262"/>
      <c r="I27" s="255"/>
      <c r="J27" s="246"/>
      <c r="K27" s="247"/>
      <c r="L27" s="247"/>
      <c r="M27" s="247"/>
      <c r="N27" s="247"/>
      <c r="O27" s="247"/>
      <c r="P27" s="247"/>
      <c r="Q27" s="247"/>
      <c r="R27" s="247"/>
      <c r="S27" s="248"/>
      <c r="T27" s="302"/>
      <c r="U27" s="301"/>
      <c r="V27" s="255"/>
      <c r="W27" s="255"/>
      <c r="X27" s="255"/>
      <c r="Y27" s="254"/>
      <c r="Z27" s="255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  <c r="AU27" s="255"/>
      <c r="AV27" s="255"/>
      <c r="AW27" s="255"/>
      <c r="AX27" s="255"/>
      <c r="AY27" s="255"/>
      <c r="AZ27" s="255"/>
      <c r="BA27" s="255"/>
      <c r="BB27" s="255"/>
      <c r="BC27" s="255"/>
      <c r="BD27" s="255"/>
      <c r="BE27" s="255"/>
      <c r="BF27" s="255"/>
      <c r="BG27" s="255"/>
      <c r="BH27" s="255"/>
      <c r="BI27" s="255"/>
      <c r="BJ27" s="255"/>
      <c r="BK27" s="255"/>
      <c r="BL27" s="255"/>
      <c r="BM27" s="255"/>
      <c r="BN27" s="255"/>
      <c r="BO27" s="255"/>
      <c r="BP27" s="255"/>
      <c r="BQ27" s="255"/>
      <c r="BR27" s="255"/>
      <c r="BS27" s="255"/>
      <c r="BT27" s="255"/>
      <c r="BU27" s="255"/>
      <c r="BV27" s="255"/>
      <c r="BW27" s="255"/>
      <c r="BX27" s="255"/>
      <c r="BY27" s="255"/>
      <c r="BZ27" s="255"/>
      <c r="CA27" s="255"/>
      <c r="CB27" s="255"/>
      <c r="CC27" s="255"/>
      <c r="CD27" s="255"/>
      <c r="CE27" s="255"/>
      <c r="CF27" s="255"/>
      <c r="CG27" s="255"/>
      <c r="CH27" s="255"/>
      <c r="CI27" s="255"/>
      <c r="CJ27" s="255"/>
      <c r="CK27" s="255"/>
      <c r="CL27" s="255"/>
      <c r="CM27" s="255"/>
      <c r="CN27" s="255"/>
      <c r="CO27" s="255"/>
      <c r="CP27" s="255"/>
      <c r="CQ27" s="255"/>
      <c r="CR27" s="255"/>
      <c r="CS27" s="255"/>
      <c r="CT27" s="255"/>
      <c r="CU27" s="255"/>
      <c r="CV27" s="255"/>
      <c r="CW27" s="255"/>
      <c r="CX27" s="255"/>
      <c r="CY27" s="255"/>
      <c r="CZ27" s="255"/>
    </row>
    <row r="28" spans="1:104" s="240" customFormat="1" x14ac:dyDescent="0.25">
      <c r="A28" s="255"/>
      <c r="B28" s="270" t="s">
        <v>13</v>
      </c>
      <c r="C28" s="263">
        <v>5</v>
      </c>
      <c r="D28" s="288">
        <v>4</v>
      </c>
      <c r="E28" s="262">
        <v>20</v>
      </c>
      <c r="F28" s="261"/>
      <c r="G28" s="261"/>
      <c r="H28" s="262"/>
      <c r="I28" s="255"/>
      <c r="J28" s="246"/>
      <c r="K28" s="247"/>
      <c r="L28" s="247"/>
      <c r="M28" s="247"/>
      <c r="N28" s="247"/>
      <c r="O28" s="247"/>
      <c r="P28" s="247"/>
      <c r="Q28" s="247"/>
      <c r="R28" s="247"/>
      <c r="S28" s="248"/>
      <c r="T28" s="302"/>
      <c r="U28" s="301"/>
      <c r="V28" s="255"/>
      <c r="W28" s="255"/>
      <c r="X28" s="255"/>
      <c r="Y28" s="254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  <c r="AU28" s="255"/>
      <c r="AV28" s="255"/>
      <c r="AW28" s="255"/>
      <c r="AX28" s="255"/>
      <c r="AY28" s="255"/>
      <c r="AZ28" s="255"/>
      <c r="BA28" s="255"/>
      <c r="BB28" s="255"/>
      <c r="BC28" s="255"/>
      <c r="BD28" s="255"/>
      <c r="BE28" s="255"/>
      <c r="BF28" s="255"/>
      <c r="BG28" s="255"/>
      <c r="BH28" s="255"/>
      <c r="BI28" s="255"/>
      <c r="BJ28" s="255"/>
      <c r="BK28" s="255"/>
      <c r="BL28" s="255"/>
      <c r="BM28" s="255"/>
      <c r="BN28" s="255"/>
      <c r="BO28" s="255"/>
      <c r="BP28" s="255"/>
      <c r="BQ28" s="255"/>
      <c r="BR28" s="255"/>
      <c r="BS28" s="255"/>
      <c r="BT28" s="255"/>
      <c r="BU28" s="255"/>
      <c r="BV28" s="255"/>
      <c r="BW28" s="255"/>
      <c r="BX28" s="255"/>
      <c r="BY28" s="255"/>
      <c r="BZ28" s="255"/>
      <c r="CA28" s="255"/>
      <c r="CB28" s="255"/>
      <c r="CC28" s="255"/>
      <c r="CD28" s="255"/>
      <c r="CE28" s="255"/>
      <c r="CF28" s="255"/>
      <c r="CG28" s="255"/>
      <c r="CH28" s="255"/>
      <c r="CI28" s="255"/>
      <c r="CJ28" s="255"/>
      <c r="CK28" s="255"/>
      <c r="CL28" s="255"/>
      <c r="CM28" s="255"/>
      <c r="CN28" s="255"/>
      <c r="CO28" s="255"/>
      <c r="CP28" s="255"/>
      <c r="CQ28" s="255"/>
      <c r="CR28" s="255"/>
      <c r="CS28" s="255"/>
      <c r="CT28" s="255"/>
      <c r="CU28" s="255"/>
      <c r="CV28" s="255"/>
      <c r="CW28" s="255"/>
      <c r="CX28" s="255"/>
      <c r="CY28" s="255"/>
      <c r="CZ28" s="255"/>
    </row>
    <row r="29" spans="1:104" s="240" customFormat="1" x14ac:dyDescent="0.25">
      <c r="A29" s="255"/>
      <c r="B29" s="270" t="s">
        <v>4</v>
      </c>
      <c r="C29" s="263">
        <v>1.5</v>
      </c>
      <c r="D29" s="288">
        <v>0.5</v>
      </c>
      <c r="E29" s="262">
        <v>4.5</v>
      </c>
      <c r="F29" s="261"/>
      <c r="G29" s="261"/>
      <c r="H29" s="262"/>
      <c r="I29" s="255"/>
      <c r="J29" s="246"/>
      <c r="K29" s="247"/>
      <c r="L29" s="247"/>
      <c r="M29" s="247"/>
      <c r="N29" s="247"/>
      <c r="O29" s="247"/>
      <c r="P29" s="247"/>
      <c r="Q29" s="247"/>
      <c r="R29" s="247"/>
      <c r="S29" s="248"/>
      <c r="T29" s="302"/>
      <c r="U29" s="301"/>
      <c r="V29" s="255"/>
      <c r="W29" s="255"/>
      <c r="X29" s="255"/>
      <c r="Y29" s="254"/>
      <c r="Z29" s="255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  <c r="AU29" s="255"/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  <c r="BI29" s="255"/>
      <c r="BJ29" s="255"/>
      <c r="BK29" s="255"/>
      <c r="BL29" s="255"/>
      <c r="BM29" s="255"/>
      <c r="BN29" s="255"/>
      <c r="BO29" s="255"/>
      <c r="BP29" s="255"/>
      <c r="BQ29" s="255"/>
      <c r="BR29" s="255"/>
      <c r="BS29" s="255"/>
      <c r="BT29" s="255"/>
      <c r="BU29" s="255"/>
      <c r="BV29" s="255"/>
      <c r="BW29" s="255"/>
      <c r="BX29" s="255"/>
      <c r="BY29" s="255"/>
      <c r="BZ29" s="255"/>
      <c r="CA29" s="255"/>
      <c r="CB29" s="255"/>
      <c r="CC29" s="255"/>
      <c r="CD29" s="255"/>
      <c r="CE29" s="255"/>
      <c r="CF29" s="255"/>
      <c r="CG29" s="255"/>
      <c r="CH29" s="255"/>
      <c r="CI29" s="255"/>
      <c r="CJ29" s="255"/>
      <c r="CK29" s="255"/>
      <c r="CL29" s="255"/>
      <c r="CM29" s="255"/>
      <c r="CN29" s="255"/>
      <c r="CO29" s="255"/>
      <c r="CP29" s="255"/>
      <c r="CQ29" s="255"/>
      <c r="CR29" s="255"/>
      <c r="CS29" s="255"/>
      <c r="CT29" s="255"/>
      <c r="CU29" s="255"/>
      <c r="CV29" s="255"/>
      <c r="CW29" s="255"/>
      <c r="CX29" s="255"/>
      <c r="CY29" s="255"/>
      <c r="CZ29" s="255"/>
    </row>
    <row r="30" spans="1:104" s="240" customFormat="1" ht="15.75" thickBot="1" x14ac:dyDescent="0.3">
      <c r="A30" s="255"/>
      <c r="B30" s="275" t="s">
        <v>16</v>
      </c>
      <c r="C30" s="276">
        <v>5</v>
      </c>
      <c r="D30" s="289">
        <v>0</v>
      </c>
      <c r="E30" s="280">
        <v>12</v>
      </c>
      <c r="F30" s="261"/>
      <c r="G30" s="261"/>
      <c r="H30" s="262"/>
      <c r="I30" s="255"/>
      <c r="J30" s="246"/>
      <c r="K30" s="247"/>
      <c r="L30" s="247"/>
      <c r="M30" s="247"/>
      <c r="N30" s="247"/>
      <c r="O30" s="247"/>
      <c r="P30" s="247"/>
      <c r="Q30" s="247"/>
      <c r="R30" s="247"/>
      <c r="S30" s="248"/>
      <c r="T30" s="302"/>
      <c r="U30" s="301"/>
      <c r="V30" s="255"/>
      <c r="W30" s="255"/>
      <c r="X30" s="255"/>
      <c r="Y30" s="254"/>
      <c r="Z30" s="255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  <c r="AU30" s="255"/>
      <c r="AV30" s="255"/>
      <c r="AW30" s="255"/>
      <c r="AX30" s="255"/>
      <c r="AY30" s="255"/>
      <c r="AZ30" s="255"/>
      <c r="BA30" s="255"/>
      <c r="BB30" s="255"/>
      <c r="BC30" s="255"/>
      <c r="BD30" s="255"/>
      <c r="BE30" s="255"/>
      <c r="BF30" s="255"/>
      <c r="BG30" s="255"/>
      <c r="BH30" s="255"/>
      <c r="BI30" s="255"/>
      <c r="BJ30" s="255"/>
      <c r="BK30" s="255"/>
      <c r="BL30" s="255"/>
      <c r="BM30" s="255"/>
      <c r="BN30" s="255"/>
      <c r="BO30" s="255"/>
      <c r="BP30" s="255"/>
      <c r="BQ30" s="255"/>
      <c r="BR30" s="255"/>
      <c r="BS30" s="255"/>
      <c r="BT30" s="255"/>
      <c r="BU30" s="255"/>
      <c r="BV30" s="255"/>
      <c r="BW30" s="255"/>
      <c r="BX30" s="255"/>
      <c r="BY30" s="255"/>
      <c r="BZ30" s="255"/>
      <c r="CA30" s="255"/>
      <c r="CB30" s="255"/>
      <c r="CC30" s="255"/>
      <c r="CD30" s="255"/>
      <c r="CE30" s="255"/>
      <c r="CF30" s="255"/>
      <c r="CG30" s="255"/>
      <c r="CH30" s="255"/>
      <c r="CI30" s="255"/>
      <c r="CJ30" s="255"/>
      <c r="CK30" s="255"/>
      <c r="CL30" s="255"/>
      <c r="CM30" s="255"/>
      <c r="CN30" s="255"/>
      <c r="CO30" s="255"/>
      <c r="CP30" s="255"/>
      <c r="CQ30" s="255"/>
      <c r="CR30" s="255"/>
      <c r="CS30" s="255"/>
      <c r="CT30" s="255"/>
      <c r="CU30" s="255"/>
      <c r="CV30" s="255"/>
      <c r="CW30" s="255"/>
      <c r="CX30" s="255"/>
      <c r="CY30" s="255"/>
      <c r="CZ30" s="255"/>
    </row>
    <row r="31" spans="1:104" x14ac:dyDescent="0.25">
      <c r="B31" s="263"/>
      <c r="C31" s="261"/>
      <c r="D31" s="261"/>
      <c r="E31" s="261"/>
      <c r="F31" s="261"/>
      <c r="G31" s="261"/>
      <c r="H31" s="262"/>
      <c r="J31" s="246"/>
      <c r="K31" s="247"/>
      <c r="L31" s="247"/>
      <c r="M31" s="247"/>
      <c r="N31" s="247"/>
      <c r="O31" s="247"/>
      <c r="P31" s="247"/>
      <c r="Q31" s="247"/>
      <c r="R31" s="247"/>
      <c r="S31" s="248"/>
      <c r="T31" s="302"/>
      <c r="U31" s="301"/>
      <c r="V31" s="255"/>
      <c r="W31" s="255"/>
      <c r="X31" s="255"/>
      <c r="Z31" s="255"/>
      <c r="AA31" s="255"/>
      <c r="AB31" s="255"/>
      <c r="AC31" s="255"/>
      <c r="AD31" s="255"/>
      <c r="AE31" s="255"/>
      <c r="AF31" s="255"/>
      <c r="AG31" s="255"/>
      <c r="AH31" s="255"/>
      <c r="AI31" s="255"/>
    </row>
    <row r="32" spans="1:104" x14ac:dyDescent="0.25">
      <c r="B32" s="263"/>
      <c r="C32" s="261"/>
      <c r="D32" s="261"/>
      <c r="E32" s="261"/>
      <c r="F32" s="261"/>
      <c r="G32" s="261"/>
      <c r="H32" s="262"/>
      <c r="J32" s="246"/>
      <c r="K32" s="247"/>
      <c r="L32" s="247"/>
      <c r="M32" s="247"/>
      <c r="N32" s="247"/>
      <c r="O32" s="247"/>
      <c r="P32" s="247"/>
      <c r="Q32" s="247"/>
      <c r="R32" s="247"/>
      <c r="S32" s="248"/>
      <c r="T32" s="302"/>
      <c r="U32" s="301"/>
      <c r="V32" s="255"/>
      <c r="W32" s="255"/>
      <c r="X32" s="255"/>
      <c r="Z32" s="255"/>
      <c r="AA32" s="255"/>
      <c r="AB32" s="255"/>
      <c r="AC32" s="255"/>
      <c r="AD32" s="255"/>
      <c r="AE32" s="255"/>
      <c r="AF32" s="255"/>
      <c r="AG32" s="255"/>
      <c r="AH32" s="255"/>
      <c r="AI32" s="255"/>
    </row>
    <row r="33" spans="1:104" s="240" customFormat="1" x14ac:dyDescent="0.25">
      <c r="A33" s="255"/>
      <c r="B33" s="290" t="s">
        <v>14</v>
      </c>
      <c r="C33" s="261"/>
      <c r="D33" s="261"/>
      <c r="E33" s="261"/>
      <c r="F33" s="261"/>
      <c r="G33" s="261"/>
      <c r="H33" s="262"/>
      <c r="I33" s="255"/>
      <c r="J33" s="246"/>
      <c r="K33" s="247"/>
      <c r="L33" s="247"/>
      <c r="M33" s="247"/>
      <c r="N33" s="247"/>
      <c r="O33" s="247"/>
      <c r="P33" s="247"/>
      <c r="Q33" s="247"/>
      <c r="R33" s="247"/>
      <c r="S33" s="248"/>
      <c r="T33" s="302"/>
      <c r="U33" s="301"/>
      <c r="V33" s="255"/>
      <c r="W33" s="255"/>
      <c r="X33" s="255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55"/>
      <c r="BC33" s="255"/>
      <c r="BD33" s="255"/>
      <c r="BE33" s="255"/>
      <c r="BF33" s="255"/>
      <c r="BG33" s="255"/>
      <c r="BH33" s="255"/>
      <c r="BI33" s="255"/>
      <c r="BJ33" s="255"/>
      <c r="BK33" s="255"/>
      <c r="BL33" s="255"/>
      <c r="BM33" s="255"/>
      <c r="BN33" s="255"/>
      <c r="BO33" s="255"/>
      <c r="BP33" s="255"/>
      <c r="BQ33" s="255"/>
      <c r="BR33" s="255"/>
      <c r="BS33" s="255"/>
      <c r="BT33" s="255"/>
      <c r="BU33" s="255"/>
      <c r="BV33" s="255"/>
      <c r="BW33" s="255"/>
      <c r="BX33" s="255"/>
      <c r="BY33" s="255"/>
      <c r="BZ33" s="255"/>
      <c r="CA33" s="255"/>
      <c r="CB33" s="255"/>
      <c r="CC33" s="255"/>
      <c r="CD33" s="255"/>
      <c r="CE33" s="255"/>
      <c r="CF33" s="255"/>
      <c r="CG33" s="255"/>
      <c r="CH33" s="255"/>
      <c r="CI33" s="255"/>
      <c r="CJ33" s="255"/>
      <c r="CK33" s="255"/>
      <c r="CL33" s="255"/>
      <c r="CM33" s="255"/>
      <c r="CN33" s="255"/>
      <c r="CO33" s="255"/>
      <c r="CP33" s="255"/>
      <c r="CQ33" s="255"/>
      <c r="CR33" s="255"/>
      <c r="CS33" s="255"/>
      <c r="CT33" s="255"/>
      <c r="CU33" s="255"/>
      <c r="CV33" s="255"/>
      <c r="CW33" s="255"/>
      <c r="CX33" s="255"/>
      <c r="CY33" s="255"/>
      <c r="CZ33" s="255"/>
    </row>
    <row r="34" spans="1:104" x14ac:dyDescent="0.25">
      <c r="B34" s="260"/>
      <c r="C34" s="261"/>
      <c r="D34" s="261"/>
      <c r="E34" s="261"/>
      <c r="F34" s="261"/>
      <c r="G34" s="261"/>
      <c r="H34" s="262"/>
      <c r="J34" s="246"/>
      <c r="K34" s="247"/>
      <c r="L34" s="247"/>
      <c r="M34" s="247"/>
      <c r="N34" s="247"/>
      <c r="O34" s="247"/>
      <c r="P34" s="247"/>
      <c r="Q34" s="247"/>
      <c r="R34" s="247"/>
      <c r="S34" s="248"/>
      <c r="T34" s="302"/>
      <c r="U34" s="301"/>
      <c r="V34" s="255"/>
      <c r="W34" s="255"/>
      <c r="X34" s="255"/>
    </row>
    <row r="35" spans="1:104" s="240" customFormat="1" ht="15.75" thickBot="1" x14ac:dyDescent="0.3">
      <c r="A35" s="255"/>
      <c r="B35" s="260" t="s">
        <v>23</v>
      </c>
      <c r="C35" s="261"/>
      <c r="D35" s="261"/>
      <c r="E35" s="261"/>
      <c r="F35" s="261"/>
      <c r="G35" s="261"/>
      <c r="H35" s="3" t="s">
        <v>176</v>
      </c>
      <c r="I35" s="261"/>
      <c r="J35" s="249"/>
      <c r="K35" s="250"/>
      <c r="L35" s="250"/>
      <c r="M35" s="250"/>
      <c r="N35" s="250"/>
      <c r="O35" s="250"/>
      <c r="P35" s="250"/>
      <c r="Q35" s="250"/>
      <c r="R35" s="250"/>
      <c r="S35" s="251"/>
      <c r="T35" s="300"/>
      <c r="U35" s="301"/>
      <c r="V35" s="255"/>
      <c r="W35" s="255"/>
      <c r="X35" s="255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  <c r="AT35" s="255"/>
      <c r="AU35" s="255"/>
      <c r="AV35" s="255"/>
      <c r="AW35" s="255"/>
      <c r="AX35" s="255"/>
      <c r="AY35" s="255"/>
      <c r="AZ35" s="255"/>
      <c r="BA35" s="255"/>
      <c r="BB35" s="255"/>
      <c r="BC35" s="255"/>
      <c r="BD35" s="255"/>
      <c r="BE35" s="255"/>
      <c r="BF35" s="255"/>
      <c r="BG35" s="255"/>
      <c r="BH35" s="255"/>
      <c r="BI35" s="255"/>
      <c r="BJ35" s="255"/>
      <c r="BK35" s="255"/>
      <c r="BL35" s="255"/>
      <c r="BM35" s="255"/>
      <c r="BN35" s="255"/>
      <c r="BO35" s="255"/>
      <c r="BP35" s="255"/>
      <c r="BQ35" s="255"/>
      <c r="BR35" s="255"/>
      <c r="BS35" s="255"/>
      <c r="BT35" s="255"/>
      <c r="BU35" s="255"/>
      <c r="BV35" s="255"/>
      <c r="BW35" s="255"/>
      <c r="BX35" s="255"/>
      <c r="BY35" s="255"/>
      <c r="BZ35" s="255"/>
      <c r="CA35" s="255"/>
      <c r="CB35" s="255"/>
      <c r="CC35" s="255"/>
      <c r="CD35" s="255"/>
      <c r="CE35" s="255"/>
      <c r="CF35" s="255"/>
      <c r="CG35" s="255"/>
      <c r="CH35" s="255"/>
      <c r="CI35" s="255"/>
      <c r="CJ35" s="255"/>
      <c r="CK35" s="255"/>
      <c r="CL35" s="255"/>
      <c r="CM35" s="255"/>
      <c r="CN35" s="255"/>
      <c r="CO35" s="255"/>
      <c r="CP35" s="255"/>
      <c r="CQ35" s="255"/>
      <c r="CR35" s="255"/>
      <c r="CS35" s="255"/>
      <c r="CT35" s="255"/>
      <c r="CU35" s="255"/>
      <c r="CV35" s="255"/>
      <c r="CW35" s="255"/>
      <c r="CX35" s="255"/>
      <c r="CY35" s="255"/>
      <c r="CZ35" s="255"/>
    </row>
    <row r="36" spans="1:104" s="240" customFormat="1" ht="15.75" x14ac:dyDescent="0.25">
      <c r="A36" s="255"/>
      <c r="B36" s="260"/>
      <c r="C36" s="261"/>
      <c r="D36" s="261"/>
      <c r="E36" s="261"/>
      <c r="F36" s="261"/>
      <c r="G36" s="261"/>
      <c r="H36" s="291"/>
      <c r="I36" s="255"/>
      <c r="J36" s="201" t="s">
        <v>29</v>
      </c>
      <c r="K36" s="247"/>
      <c r="L36" s="247"/>
      <c r="M36" s="247"/>
      <c r="N36" s="247"/>
      <c r="O36" s="247"/>
      <c r="P36" s="247"/>
      <c r="Q36" s="247"/>
      <c r="R36" s="247"/>
      <c r="S36" s="248"/>
      <c r="T36" s="300"/>
      <c r="U36" s="301"/>
      <c r="V36" s="255"/>
      <c r="W36" s="255"/>
      <c r="X36" s="255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5"/>
      <c r="BR36" s="255"/>
      <c r="BS36" s="255"/>
      <c r="BT36" s="255"/>
      <c r="BU36" s="255"/>
      <c r="BV36" s="255"/>
      <c r="BW36" s="255"/>
      <c r="BX36" s="255"/>
      <c r="BY36" s="255"/>
      <c r="BZ36" s="255"/>
      <c r="CA36" s="255"/>
      <c r="CB36" s="255"/>
      <c r="CC36" s="255"/>
      <c r="CD36" s="255"/>
      <c r="CE36" s="25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  <c r="CR36" s="255"/>
      <c r="CS36" s="255"/>
      <c r="CT36" s="255"/>
      <c r="CU36" s="255"/>
      <c r="CV36" s="255"/>
      <c r="CW36" s="255"/>
      <c r="CX36" s="255"/>
      <c r="CY36" s="255"/>
      <c r="CZ36" s="255"/>
    </row>
    <row r="37" spans="1:104" s="240" customFormat="1" x14ac:dyDescent="0.25">
      <c r="A37" s="255"/>
      <c r="B37" s="260" t="s">
        <v>21</v>
      </c>
      <c r="C37" s="261"/>
      <c r="D37" s="261"/>
      <c r="E37" s="261"/>
      <c r="F37" s="261"/>
      <c r="G37" s="261"/>
      <c r="H37" s="3" t="s">
        <v>322</v>
      </c>
      <c r="I37" s="4"/>
      <c r="J37" s="246"/>
      <c r="K37" s="247"/>
      <c r="L37" s="247"/>
      <c r="M37" s="247"/>
      <c r="N37" s="247"/>
      <c r="O37" s="247"/>
      <c r="P37" s="247"/>
      <c r="Q37" s="247"/>
      <c r="R37" s="247"/>
      <c r="S37" s="248"/>
      <c r="T37" s="302"/>
      <c r="U37" s="301"/>
      <c r="V37" s="255"/>
      <c r="W37" s="255"/>
      <c r="X37" s="255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5"/>
      <c r="BR37" s="255"/>
      <c r="BS37" s="255"/>
      <c r="BT37" s="255"/>
      <c r="BU37" s="255"/>
      <c r="BV37" s="255"/>
      <c r="BW37" s="255"/>
      <c r="BX37" s="255"/>
      <c r="BY37" s="255"/>
      <c r="BZ37" s="255"/>
      <c r="CA37" s="255"/>
      <c r="CB37" s="255"/>
      <c r="CC37" s="255"/>
      <c r="CD37" s="255"/>
      <c r="CE37" s="255"/>
      <c r="CF37" s="255"/>
      <c r="CG37" s="255"/>
      <c r="CH37" s="255"/>
      <c r="CI37" s="255"/>
      <c r="CJ37" s="255"/>
      <c r="CK37" s="255"/>
      <c r="CL37" s="255"/>
      <c r="CM37" s="255"/>
      <c r="CN37" s="255"/>
      <c r="CO37" s="255"/>
      <c r="CP37" s="255"/>
      <c r="CQ37" s="255"/>
      <c r="CR37" s="255"/>
      <c r="CS37" s="255"/>
      <c r="CT37" s="255"/>
      <c r="CU37" s="255"/>
      <c r="CV37" s="255"/>
      <c r="CW37" s="255"/>
      <c r="CX37" s="255"/>
      <c r="CY37" s="255"/>
      <c r="CZ37" s="255"/>
    </row>
    <row r="38" spans="1:104" s="240" customFormat="1" x14ac:dyDescent="0.25">
      <c r="A38" s="255"/>
      <c r="B38" s="260"/>
      <c r="C38" s="261"/>
      <c r="D38" s="261"/>
      <c r="E38" s="261"/>
      <c r="F38" s="261"/>
      <c r="G38" s="261"/>
      <c r="H38" s="291"/>
      <c r="I38" s="255"/>
      <c r="J38" s="246"/>
      <c r="K38" s="247"/>
      <c r="L38" s="247"/>
      <c r="M38" s="247"/>
      <c r="N38" s="247"/>
      <c r="O38" s="247"/>
      <c r="P38" s="247"/>
      <c r="Q38" s="247"/>
      <c r="R38" s="247"/>
      <c r="S38" s="248"/>
      <c r="T38" s="302"/>
      <c r="U38" s="301"/>
      <c r="V38" s="255"/>
      <c r="W38" s="255"/>
      <c r="X38" s="255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  <c r="BI38" s="255"/>
      <c r="BJ38" s="255"/>
      <c r="BK38" s="255"/>
      <c r="BL38" s="255"/>
      <c r="BM38" s="255"/>
      <c r="BN38" s="255"/>
      <c r="BO38" s="255"/>
      <c r="BP38" s="255"/>
      <c r="BQ38" s="255"/>
      <c r="BR38" s="255"/>
      <c r="BS38" s="255"/>
      <c r="BT38" s="255"/>
      <c r="BU38" s="255"/>
      <c r="BV38" s="255"/>
      <c r="BW38" s="255"/>
      <c r="BX38" s="255"/>
      <c r="BY38" s="255"/>
      <c r="BZ38" s="255"/>
      <c r="CA38" s="255"/>
      <c r="CB38" s="255"/>
      <c r="CC38" s="255"/>
      <c r="CD38" s="255"/>
      <c r="CE38" s="255"/>
      <c r="CF38" s="255"/>
      <c r="CG38" s="255"/>
      <c r="CH38" s="255"/>
      <c r="CI38" s="255"/>
      <c r="CJ38" s="255"/>
      <c r="CK38" s="255"/>
      <c r="CL38" s="255"/>
      <c r="CM38" s="255"/>
      <c r="CN38" s="255"/>
      <c r="CO38" s="255"/>
      <c r="CP38" s="255"/>
      <c r="CQ38" s="255"/>
      <c r="CR38" s="255"/>
      <c r="CS38" s="255"/>
      <c r="CT38" s="255"/>
      <c r="CU38" s="255"/>
      <c r="CV38" s="255"/>
      <c r="CW38" s="255"/>
      <c r="CX38" s="255"/>
      <c r="CY38" s="255"/>
      <c r="CZ38" s="255"/>
    </row>
    <row r="39" spans="1:104" s="240" customFormat="1" x14ac:dyDescent="0.25">
      <c r="A39" s="255"/>
      <c r="B39" s="260" t="s">
        <v>37</v>
      </c>
      <c r="C39" s="261"/>
      <c r="D39" s="261"/>
      <c r="E39" s="261"/>
      <c r="F39" s="261"/>
      <c r="G39" s="261"/>
      <c r="H39" s="291"/>
      <c r="I39" s="255"/>
      <c r="J39" s="246"/>
      <c r="K39" s="247"/>
      <c r="L39" s="247"/>
      <c r="M39" s="247"/>
      <c r="N39" s="247"/>
      <c r="O39" s="247"/>
      <c r="P39" s="247"/>
      <c r="Q39" s="247"/>
      <c r="R39" s="247"/>
      <c r="S39" s="248"/>
      <c r="T39" s="302"/>
      <c r="U39" s="306"/>
      <c r="V39" s="307"/>
      <c r="W39" s="255"/>
      <c r="X39" s="255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  <c r="BI39" s="255"/>
      <c r="BJ39" s="255"/>
      <c r="BK39" s="255"/>
      <c r="BL39" s="255"/>
      <c r="BM39" s="255"/>
      <c r="BN39" s="255"/>
      <c r="BO39" s="255"/>
      <c r="BP39" s="255"/>
      <c r="BQ39" s="255"/>
      <c r="BR39" s="255"/>
      <c r="BS39" s="255"/>
      <c r="BT39" s="255"/>
      <c r="BU39" s="255"/>
      <c r="BV39" s="255"/>
      <c r="BW39" s="255"/>
      <c r="BX39" s="255"/>
      <c r="BY39" s="255"/>
      <c r="BZ39" s="255"/>
      <c r="CA39" s="255"/>
      <c r="CB39" s="255"/>
      <c r="CC39" s="255"/>
      <c r="CD39" s="255"/>
      <c r="CE39" s="255"/>
      <c r="CF39" s="255"/>
      <c r="CG39" s="255"/>
      <c r="CH39" s="255"/>
      <c r="CI39" s="255"/>
      <c r="CJ39" s="255"/>
      <c r="CK39" s="255"/>
      <c r="CL39" s="255"/>
      <c r="CM39" s="255"/>
      <c r="CN39" s="255"/>
      <c r="CO39" s="255"/>
      <c r="CP39" s="255"/>
      <c r="CQ39" s="255"/>
      <c r="CR39" s="255"/>
      <c r="CS39" s="255"/>
      <c r="CT39" s="255"/>
      <c r="CU39" s="255"/>
      <c r="CV39" s="255"/>
      <c r="CW39" s="255"/>
      <c r="CX39" s="255"/>
      <c r="CY39" s="255"/>
      <c r="CZ39" s="255"/>
    </row>
    <row r="40" spans="1:104" s="240" customFormat="1" ht="15.75" thickBot="1" x14ac:dyDescent="0.3">
      <c r="A40" s="255"/>
      <c r="B40" s="292" t="s">
        <v>22</v>
      </c>
      <c r="C40" s="278"/>
      <c r="D40" s="278"/>
      <c r="E40" s="278"/>
      <c r="F40" s="278"/>
      <c r="G40" s="278"/>
      <c r="H40" s="195" t="s">
        <v>173</v>
      </c>
      <c r="I40" s="255"/>
      <c r="J40" s="246"/>
      <c r="K40" s="247"/>
      <c r="L40" s="247"/>
      <c r="M40" s="247"/>
      <c r="N40" s="247"/>
      <c r="O40" s="247"/>
      <c r="P40" s="247"/>
      <c r="Q40" s="247"/>
      <c r="R40" s="247"/>
      <c r="S40" s="248"/>
      <c r="T40" s="308"/>
      <c r="U40" s="306"/>
      <c r="V40" s="307"/>
      <c r="W40" s="255"/>
      <c r="X40" s="255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5"/>
      <c r="CD40" s="255"/>
      <c r="CE40" s="255"/>
      <c r="CF40" s="255"/>
      <c r="CG40" s="255"/>
      <c r="CH40" s="255"/>
      <c r="CI40" s="255"/>
      <c r="CJ40" s="255"/>
      <c r="CK40" s="255"/>
      <c r="CL40" s="255"/>
      <c r="CM40" s="255"/>
      <c r="CN40" s="255"/>
      <c r="CO40" s="255"/>
      <c r="CP40" s="255"/>
      <c r="CQ40" s="255"/>
      <c r="CR40" s="255"/>
      <c r="CS40" s="255"/>
      <c r="CT40" s="255"/>
      <c r="CU40" s="255"/>
      <c r="CV40" s="255"/>
      <c r="CW40" s="255"/>
      <c r="CX40" s="255"/>
      <c r="CY40" s="255"/>
      <c r="CZ40" s="255"/>
    </row>
    <row r="41" spans="1:104" s="240" customFormat="1" x14ac:dyDescent="0.25">
      <c r="A41" s="255"/>
      <c r="B41" s="293"/>
      <c r="C41" s="255"/>
      <c r="D41" s="255"/>
      <c r="E41" s="255"/>
      <c r="F41" s="255"/>
      <c r="G41" s="255"/>
      <c r="H41" s="255"/>
      <c r="I41" s="255"/>
      <c r="J41" s="246"/>
      <c r="K41" s="247"/>
      <c r="L41" s="247"/>
      <c r="M41" s="247"/>
      <c r="N41" s="247"/>
      <c r="O41" s="247"/>
      <c r="P41" s="247"/>
      <c r="Q41" s="247"/>
      <c r="R41" s="247"/>
      <c r="S41" s="248"/>
      <c r="T41" s="308"/>
      <c r="U41" s="306"/>
      <c r="V41" s="307"/>
      <c r="W41" s="307"/>
      <c r="X41" s="255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/>
      <c r="BO41" s="255"/>
      <c r="BP41" s="255"/>
      <c r="BQ41" s="255"/>
      <c r="BR41" s="255"/>
      <c r="BS41" s="255"/>
      <c r="BT41" s="255"/>
      <c r="BU41" s="255"/>
      <c r="BV41" s="255"/>
      <c r="BW41" s="255"/>
      <c r="BX41" s="255"/>
      <c r="BY41" s="255"/>
      <c r="BZ41" s="255"/>
      <c r="CA41" s="255"/>
      <c r="CB41" s="255"/>
      <c r="CC41" s="255"/>
      <c r="CD41" s="255"/>
      <c r="CE41" s="255"/>
      <c r="CF41" s="255"/>
      <c r="CG41" s="255"/>
      <c r="CH41" s="255"/>
      <c r="CI41" s="255"/>
      <c r="CJ41" s="255"/>
      <c r="CK41" s="255"/>
      <c r="CL41" s="255"/>
      <c r="CM41" s="255"/>
      <c r="CN41" s="255"/>
      <c r="CO41" s="255"/>
      <c r="CP41" s="255"/>
      <c r="CQ41" s="255"/>
      <c r="CR41" s="255"/>
      <c r="CS41" s="255"/>
      <c r="CT41" s="255"/>
      <c r="CU41" s="255"/>
      <c r="CV41" s="255"/>
      <c r="CW41" s="255"/>
      <c r="CX41" s="255"/>
      <c r="CY41" s="255"/>
      <c r="CZ41" s="255"/>
    </row>
    <row r="42" spans="1:104" x14ac:dyDescent="0.25">
      <c r="J42" s="246"/>
      <c r="K42" s="247"/>
      <c r="L42" s="247"/>
      <c r="M42" s="247"/>
      <c r="N42" s="247"/>
      <c r="O42" s="247"/>
      <c r="P42" s="247"/>
      <c r="Q42" s="247"/>
      <c r="R42" s="247"/>
      <c r="S42" s="248"/>
      <c r="T42" s="308"/>
      <c r="U42" s="301"/>
      <c r="V42" s="255"/>
      <c r="W42" s="307"/>
      <c r="X42" s="307"/>
      <c r="Y42" s="307"/>
    </row>
    <row r="43" spans="1:104" x14ac:dyDescent="0.25">
      <c r="J43" s="246"/>
      <c r="K43" s="247"/>
      <c r="L43" s="247"/>
      <c r="M43" s="247"/>
      <c r="N43" s="247"/>
      <c r="O43" s="247"/>
      <c r="P43" s="247"/>
      <c r="Q43" s="247"/>
      <c r="R43" s="247"/>
      <c r="S43" s="248"/>
      <c r="T43" s="303"/>
      <c r="U43" s="301"/>
      <c r="V43" s="255"/>
      <c r="W43" s="307"/>
      <c r="X43" s="307"/>
      <c r="Y43" s="307"/>
    </row>
    <row r="44" spans="1:104" s="240" customFormat="1" x14ac:dyDescent="0.25">
      <c r="A44" s="255"/>
      <c r="B44" s="255"/>
      <c r="C44" s="255"/>
      <c r="D44" s="255"/>
      <c r="E44" s="255"/>
      <c r="F44" s="255"/>
      <c r="G44" s="255"/>
      <c r="H44" s="255"/>
      <c r="I44" s="255"/>
      <c r="J44" s="246"/>
      <c r="K44" s="247"/>
      <c r="L44" s="247"/>
      <c r="M44" s="247"/>
      <c r="N44" s="247"/>
      <c r="O44" s="247"/>
      <c r="P44" s="247"/>
      <c r="Q44" s="247"/>
      <c r="R44" s="247"/>
      <c r="S44" s="248"/>
      <c r="T44" s="303"/>
      <c r="U44" s="301"/>
      <c r="V44" s="255"/>
      <c r="W44" s="254"/>
      <c r="X44" s="307"/>
      <c r="Y44" s="307"/>
      <c r="Z44" s="254"/>
      <c r="AA44" s="254"/>
      <c r="AB44" s="254"/>
      <c r="AC44" s="254"/>
      <c r="AD44" s="254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  <c r="BI44" s="255"/>
      <c r="BJ44" s="255"/>
      <c r="BK44" s="255"/>
      <c r="BL44" s="255"/>
      <c r="BM44" s="255"/>
      <c r="BN44" s="255"/>
      <c r="BO44" s="255"/>
      <c r="BP44" s="255"/>
      <c r="BQ44" s="255"/>
      <c r="BR44" s="255"/>
      <c r="BS44" s="255"/>
      <c r="BT44" s="255"/>
      <c r="BU44" s="255"/>
      <c r="BV44" s="255"/>
      <c r="BW44" s="255"/>
      <c r="BX44" s="255"/>
      <c r="BY44" s="255"/>
      <c r="BZ44" s="255"/>
      <c r="CA44" s="255"/>
      <c r="CB44" s="255"/>
      <c r="CC44" s="255"/>
      <c r="CD44" s="255"/>
      <c r="CE44" s="255"/>
      <c r="CF44" s="255"/>
      <c r="CG44" s="255"/>
      <c r="CH44" s="255"/>
      <c r="CI44" s="255"/>
      <c r="CJ44" s="255"/>
      <c r="CK44" s="255"/>
      <c r="CL44" s="255"/>
      <c r="CM44" s="255"/>
      <c r="CN44" s="255"/>
      <c r="CO44" s="255"/>
      <c r="CP44" s="255"/>
      <c r="CQ44" s="255"/>
      <c r="CR44" s="255"/>
      <c r="CS44" s="255"/>
      <c r="CT44" s="255"/>
      <c r="CU44" s="255"/>
      <c r="CV44" s="255"/>
      <c r="CW44" s="255"/>
      <c r="CX44" s="255"/>
      <c r="CY44" s="255"/>
      <c r="CZ44" s="255"/>
    </row>
    <row r="45" spans="1:104" x14ac:dyDescent="0.25">
      <c r="B45" s="254"/>
      <c r="C45" s="254"/>
      <c r="D45" s="254"/>
      <c r="E45" s="254"/>
      <c r="F45" s="254"/>
      <c r="G45" s="254"/>
      <c r="H45" s="254"/>
      <c r="I45" s="254"/>
      <c r="J45" s="246"/>
      <c r="K45" s="247"/>
      <c r="L45" s="247"/>
      <c r="M45" s="247"/>
      <c r="N45" s="247"/>
      <c r="O45" s="247"/>
      <c r="P45" s="247"/>
      <c r="Q45" s="247"/>
      <c r="R45" s="247"/>
      <c r="S45" s="248"/>
      <c r="T45" s="303"/>
      <c r="U45" s="301"/>
      <c r="V45" s="255"/>
      <c r="AC45" s="255"/>
      <c r="AD45" s="255"/>
      <c r="AE45" s="255"/>
      <c r="AF45" s="255"/>
      <c r="AG45" s="255"/>
    </row>
    <row r="46" spans="1:104" s="240" customFormat="1" x14ac:dyDescent="0.25">
      <c r="A46" s="255"/>
      <c r="B46" s="255"/>
      <c r="C46" s="255"/>
      <c r="D46" s="255"/>
      <c r="E46" s="255"/>
      <c r="F46" s="255"/>
      <c r="G46" s="255"/>
      <c r="H46" s="255"/>
      <c r="I46" s="255"/>
      <c r="J46" s="246"/>
      <c r="K46" s="247"/>
      <c r="L46" s="247"/>
      <c r="M46" s="247"/>
      <c r="N46" s="247"/>
      <c r="O46" s="247"/>
      <c r="P46" s="247"/>
      <c r="Q46" s="247"/>
      <c r="R46" s="247"/>
      <c r="S46" s="248"/>
      <c r="T46" s="303"/>
      <c r="U46" s="301"/>
      <c r="V46" s="255"/>
      <c r="W46" s="254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  <c r="AU46" s="255"/>
      <c r="AV46" s="255"/>
      <c r="AW46" s="255"/>
      <c r="AX46" s="255"/>
      <c r="AY46" s="255"/>
      <c r="AZ46" s="255"/>
      <c r="BA46" s="255"/>
      <c r="BB46" s="255"/>
      <c r="BC46" s="255"/>
      <c r="BD46" s="255"/>
      <c r="BE46" s="255"/>
      <c r="BF46" s="255"/>
      <c r="BG46" s="255"/>
      <c r="BH46" s="255"/>
      <c r="BI46" s="255"/>
      <c r="BJ46" s="255"/>
      <c r="BK46" s="255"/>
      <c r="BL46" s="255"/>
      <c r="BM46" s="255"/>
      <c r="BN46" s="255"/>
      <c r="BO46" s="255"/>
      <c r="BP46" s="255"/>
      <c r="BQ46" s="255"/>
      <c r="BR46" s="255"/>
      <c r="BS46" s="255"/>
      <c r="BT46" s="255"/>
      <c r="BU46" s="255"/>
      <c r="BV46" s="255"/>
      <c r="BW46" s="255"/>
      <c r="BX46" s="255"/>
      <c r="BY46" s="255"/>
      <c r="BZ46" s="255"/>
      <c r="CA46" s="255"/>
      <c r="CB46" s="255"/>
      <c r="CC46" s="255"/>
      <c r="CD46" s="255"/>
      <c r="CE46" s="255"/>
      <c r="CF46" s="255"/>
      <c r="CG46" s="255"/>
      <c r="CH46" s="255"/>
      <c r="CI46" s="255"/>
      <c r="CJ46" s="255"/>
      <c r="CK46" s="255"/>
      <c r="CL46" s="255"/>
      <c r="CM46" s="255"/>
      <c r="CN46" s="255"/>
      <c r="CO46" s="255"/>
      <c r="CP46" s="255"/>
      <c r="CQ46" s="255"/>
      <c r="CR46" s="255"/>
      <c r="CS46" s="255"/>
      <c r="CT46" s="255"/>
      <c r="CU46" s="255"/>
      <c r="CV46" s="255"/>
      <c r="CW46" s="255"/>
      <c r="CX46" s="255"/>
      <c r="CY46" s="255"/>
      <c r="CZ46" s="255"/>
    </row>
    <row r="47" spans="1:104" x14ac:dyDescent="0.25">
      <c r="B47" s="254"/>
      <c r="C47" s="254"/>
      <c r="D47" s="254"/>
      <c r="E47" s="254"/>
      <c r="F47" s="254"/>
      <c r="G47" s="254"/>
      <c r="H47" s="254"/>
      <c r="I47" s="254"/>
      <c r="J47" s="246"/>
      <c r="K47" s="247"/>
      <c r="L47" s="247"/>
      <c r="M47" s="247"/>
      <c r="N47" s="247"/>
      <c r="O47" s="247"/>
      <c r="P47" s="247"/>
      <c r="Q47" s="247"/>
      <c r="R47" s="247"/>
      <c r="S47" s="248"/>
      <c r="T47" s="303"/>
      <c r="U47" s="301"/>
      <c r="V47" s="255"/>
      <c r="X47" s="255"/>
      <c r="Y47" s="255"/>
      <c r="Z47" s="255"/>
      <c r="AA47" s="255"/>
      <c r="AB47" s="255"/>
      <c r="AC47" s="255"/>
      <c r="AD47" s="255"/>
      <c r="AE47" s="255"/>
      <c r="AF47" s="255"/>
      <c r="AG47" s="255"/>
    </row>
    <row r="48" spans="1:104" s="240" customFormat="1" x14ac:dyDescent="0.25">
      <c r="A48" s="255"/>
      <c r="B48" s="255"/>
      <c r="C48" s="255"/>
      <c r="D48" s="255"/>
      <c r="E48" s="255"/>
      <c r="F48" s="255"/>
      <c r="G48" s="255"/>
      <c r="H48" s="255"/>
      <c r="I48" s="255"/>
      <c r="J48" s="246"/>
      <c r="K48" s="247"/>
      <c r="L48" s="247"/>
      <c r="M48" s="247"/>
      <c r="N48" s="247"/>
      <c r="O48" s="247"/>
      <c r="P48" s="247"/>
      <c r="Q48" s="247"/>
      <c r="R48" s="247"/>
      <c r="S48" s="248"/>
      <c r="T48" s="303"/>
      <c r="U48" s="301"/>
      <c r="V48" s="255"/>
      <c r="W48" s="254"/>
      <c r="X48" s="255"/>
      <c r="Y48" s="255"/>
      <c r="Z48" s="255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  <c r="AU48" s="255"/>
      <c r="AV48" s="255"/>
      <c r="AW48" s="255"/>
      <c r="AX48" s="255"/>
      <c r="AY48" s="255"/>
      <c r="AZ48" s="255"/>
      <c r="BA48" s="255"/>
      <c r="BB48" s="255"/>
      <c r="BC48" s="255"/>
      <c r="BD48" s="255"/>
      <c r="BE48" s="255"/>
      <c r="BF48" s="255"/>
      <c r="BG48" s="255"/>
      <c r="BH48" s="255"/>
      <c r="BI48" s="255"/>
      <c r="BJ48" s="255"/>
      <c r="BK48" s="255"/>
      <c r="BL48" s="255"/>
      <c r="BM48" s="255"/>
      <c r="BN48" s="255"/>
      <c r="BO48" s="255"/>
      <c r="BP48" s="255"/>
      <c r="BQ48" s="255"/>
      <c r="BR48" s="255"/>
      <c r="BS48" s="255"/>
      <c r="BT48" s="255"/>
      <c r="BU48" s="255"/>
      <c r="BV48" s="255"/>
      <c r="BW48" s="255"/>
      <c r="BX48" s="255"/>
      <c r="BY48" s="255"/>
      <c r="BZ48" s="255"/>
      <c r="CA48" s="255"/>
      <c r="CB48" s="255"/>
      <c r="CC48" s="255"/>
      <c r="CD48" s="255"/>
      <c r="CE48" s="255"/>
      <c r="CF48" s="255"/>
      <c r="CG48" s="255"/>
      <c r="CH48" s="255"/>
      <c r="CI48" s="255"/>
      <c r="CJ48" s="255"/>
      <c r="CK48" s="255"/>
      <c r="CL48" s="255"/>
      <c r="CM48" s="255"/>
      <c r="CN48" s="255"/>
      <c r="CO48" s="255"/>
      <c r="CP48" s="255"/>
      <c r="CQ48" s="255"/>
      <c r="CR48" s="255"/>
      <c r="CS48" s="255"/>
      <c r="CT48" s="255"/>
      <c r="CU48" s="255"/>
      <c r="CV48" s="255"/>
      <c r="CW48" s="255"/>
      <c r="CX48" s="255"/>
      <c r="CY48" s="255"/>
      <c r="CZ48" s="255"/>
    </row>
    <row r="49" spans="1:104" s="240" customFormat="1" x14ac:dyDescent="0.25">
      <c r="A49" s="255"/>
      <c r="B49" s="255"/>
      <c r="C49" s="255"/>
      <c r="D49" s="255"/>
      <c r="E49" s="255"/>
      <c r="F49" s="255"/>
      <c r="G49" s="255"/>
      <c r="H49" s="255"/>
      <c r="I49" s="255"/>
      <c r="J49" s="246"/>
      <c r="K49" s="247"/>
      <c r="L49" s="247"/>
      <c r="M49" s="247"/>
      <c r="N49" s="247"/>
      <c r="O49" s="247"/>
      <c r="P49" s="247"/>
      <c r="Q49" s="247"/>
      <c r="R49" s="247"/>
      <c r="S49" s="248"/>
      <c r="T49" s="303"/>
      <c r="U49" s="301"/>
      <c r="V49" s="255"/>
      <c r="W49" s="254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  <c r="AU49" s="255"/>
      <c r="AV49" s="255"/>
      <c r="AW49" s="255"/>
      <c r="AX49" s="255"/>
      <c r="AY49" s="255"/>
      <c r="AZ49" s="255"/>
      <c r="BA49" s="255"/>
      <c r="BB49" s="255"/>
      <c r="BC49" s="255"/>
      <c r="BD49" s="255"/>
      <c r="BE49" s="255"/>
      <c r="BF49" s="255"/>
      <c r="BG49" s="255"/>
      <c r="BH49" s="255"/>
      <c r="BI49" s="255"/>
      <c r="BJ49" s="255"/>
      <c r="BK49" s="255"/>
      <c r="BL49" s="255"/>
      <c r="BM49" s="255"/>
      <c r="BN49" s="255"/>
      <c r="BO49" s="255"/>
      <c r="BP49" s="255"/>
      <c r="BQ49" s="255"/>
      <c r="BR49" s="255"/>
      <c r="BS49" s="255"/>
      <c r="BT49" s="255"/>
      <c r="BU49" s="255"/>
      <c r="BV49" s="255"/>
      <c r="BW49" s="255"/>
      <c r="BX49" s="255"/>
      <c r="BY49" s="255"/>
      <c r="BZ49" s="255"/>
      <c r="CA49" s="255"/>
      <c r="CB49" s="255"/>
      <c r="CC49" s="255"/>
      <c r="CD49" s="255"/>
      <c r="CE49" s="255"/>
      <c r="CF49" s="255"/>
      <c r="CG49" s="255"/>
      <c r="CH49" s="255"/>
      <c r="CI49" s="255"/>
      <c r="CJ49" s="255"/>
      <c r="CK49" s="255"/>
      <c r="CL49" s="255"/>
      <c r="CM49" s="255"/>
      <c r="CN49" s="255"/>
      <c r="CO49" s="255"/>
      <c r="CP49" s="255"/>
      <c r="CQ49" s="255"/>
      <c r="CR49" s="255"/>
      <c r="CS49" s="255"/>
      <c r="CT49" s="255"/>
      <c r="CU49" s="255"/>
      <c r="CV49" s="255"/>
      <c r="CW49" s="255"/>
      <c r="CX49" s="255"/>
      <c r="CY49" s="255"/>
      <c r="CZ49" s="255"/>
    </row>
    <row r="50" spans="1:104" s="240" customFormat="1" x14ac:dyDescent="0.25">
      <c r="A50" s="255"/>
      <c r="B50" s="255"/>
      <c r="C50" s="255"/>
      <c r="D50" s="255"/>
      <c r="E50" s="255"/>
      <c r="F50" s="255"/>
      <c r="G50" s="255"/>
      <c r="H50" s="255"/>
      <c r="I50" s="255"/>
      <c r="J50" s="246"/>
      <c r="K50" s="247"/>
      <c r="L50" s="247"/>
      <c r="M50" s="247"/>
      <c r="N50" s="247"/>
      <c r="O50" s="247"/>
      <c r="P50" s="247"/>
      <c r="Q50" s="247"/>
      <c r="R50" s="247"/>
      <c r="S50" s="248"/>
      <c r="T50" s="303"/>
      <c r="U50" s="301"/>
      <c r="V50" s="255"/>
      <c r="W50" s="254"/>
      <c r="X50" s="255"/>
      <c r="Y50" s="255"/>
      <c r="Z50" s="255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  <c r="AU50" s="255"/>
      <c r="AV50" s="255"/>
      <c r="AW50" s="255"/>
      <c r="AX50" s="255"/>
      <c r="AY50" s="255"/>
      <c r="AZ50" s="255"/>
      <c r="BA50" s="255"/>
      <c r="BB50" s="255"/>
      <c r="BC50" s="255"/>
      <c r="BD50" s="255"/>
      <c r="BE50" s="255"/>
      <c r="BF50" s="255"/>
      <c r="BG50" s="255"/>
      <c r="BH50" s="255"/>
      <c r="BI50" s="255"/>
      <c r="BJ50" s="255"/>
      <c r="BK50" s="255"/>
      <c r="BL50" s="255"/>
      <c r="BM50" s="255"/>
      <c r="BN50" s="255"/>
      <c r="BO50" s="255"/>
      <c r="BP50" s="255"/>
      <c r="BQ50" s="255"/>
      <c r="BR50" s="255"/>
      <c r="BS50" s="255"/>
      <c r="BT50" s="255"/>
      <c r="BU50" s="255"/>
      <c r="BV50" s="255"/>
      <c r="BW50" s="255"/>
      <c r="BX50" s="255"/>
      <c r="BY50" s="255"/>
      <c r="BZ50" s="255"/>
      <c r="CA50" s="255"/>
      <c r="CB50" s="255"/>
      <c r="CC50" s="255"/>
      <c r="CD50" s="255"/>
      <c r="CE50" s="255"/>
      <c r="CF50" s="255"/>
      <c r="CG50" s="255"/>
      <c r="CH50" s="255"/>
      <c r="CI50" s="255"/>
      <c r="CJ50" s="255"/>
      <c r="CK50" s="255"/>
      <c r="CL50" s="255"/>
      <c r="CM50" s="255"/>
      <c r="CN50" s="255"/>
      <c r="CO50" s="255"/>
      <c r="CP50" s="255"/>
      <c r="CQ50" s="255"/>
      <c r="CR50" s="255"/>
      <c r="CS50" s="255"/>
      <c r="CT50" s="255"/>
      <c r="CU50" s="255"/>
      <c r="CV50" s="255"/>
      <c r="CW50" s="255"/>
      <c r="CX50" s="255"/>
      <c r="CY50" s="255"/>
      <c r="CZ50" s="255"/>
    </row>
    <row r="51" spans="1:104" s="240" customFormat="1" x14ac:dyDescent="0.25">
      <c r="A51" s="255"/>
      <c r="B51" s="255"/>
      <c r="C51" s="255"/>
      <c r="D51" s="255"/>
      <c r="E51" s="255"/>
      <c r="F51" s="255"/>
      <c r="G51" s="255"/>
      <c r="H51" s="255"/>
      <c r="I51" s="255"/>
      <c r="J51" s="246"/>
      <c r="K51" s="247"/>
      <c r="L51" s="247"/>
      <c r="M51" s="247"/>
      <c r="N51" s="247"/>
      <c r="O51" s="247"/>
      <c r="P51" s="247"/>
      <c r="Q51" s="247"/>
      <c r="R51" s="247"/>
      <c r="S51" s="248"/>
      <c r="T51" s="300"/>
      <c r="U51" s="309"/>
      <c r="V51" s="255"/>
      <c r="W51" s="254"/>
      <c r="X51" s="255"/>
      <c r="Y51" s="255"/>
      <c r="Z51" s="255"/>
      <c r="AA51" s="255"/>
      <c r="AB51" s="255"/>
      <c r="AC51" s="254"/>
      <c r="AD51" s="254"/>
      <c r="AE51" s="254"/>
      <c r="AF51" s="254"/>
      <c r="AG51" s="254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  <c r="AU51" s="255"/>
      <c r="AV51" s="255"/>
      <c r="AW51" s="255"/>
      <c r="AX51" s="255"/>
      <c r="AY51" s="255"/>
      <c r="AZ51" s="255"/>
      <c r="BA51" s="255"/>
      <c r="BB51" s="255"/>
      <c r="BC51" s="255"/>
      <c r="BD51" s="255"/>
      <c r="BE51" s="255"/>
      <c r="BF51" s="255"/>
      <c r="BG51" s="255"/>
      <c r="BH51" s="255"/>
      <c r="BI51" s="255"/>
      <c r="BJ51" s="255"/>
      <c r="BK51" s="255"/>
      <c r="BL51" s="255"/>
      <c r="BM51" s="255"/>
      <c r="BN51" s="255"/>
      <c r="BO51" s="255"/>
      <c r="BP51" s="255"/>
      <c r="BQ51" s="255"/>
      <c r="BR51" s="255"/>
      <c r="BS51" s="255"/>
      <c r="BT51" s="255"/>
      <c r="BU51" s="255"/>
      <c r="BV51" s="255"/>
      <c r="BW51" s="255"/>
      <c r="BX51" s="255"/>
      <c r="BY51" s="255"/>
      <c r="BZ51" s="255"/>
      <c r="CA51" s="255"/>
      <c r="CB51" s="255"/>
      <c r="CC51" s="255"/>
      <c r="CD51" s="255"/>
      <c r="CE51" s="255"/>
      <c r="CF51" s="255"/>
      <c r="CG51" s="255"/>
      <c r="CH51" s="255"/>
      <c r="CI51" s="255"/>
      <c r="CJ51" s="255"/>
      <c r="CK51" s="255"/>
      <c r="CL51" s="255"/>
      <c r="CM51" s="255"/>
      <c r="CN51" s="255"/>
      <c r="CO51" s="255"/>
      <c r="CP51" s="255"/>
      <c r="CQ51" s="255"/>
      <c r="CR51" s="255"/>
      <c r="CS51" s="255"/>
      <c r="CT51" s="255"/>
      <c r="CU51" s="255"/>
      <c r="CV51" s="255"/>
      <c r="CW51" s="255"/>
      <c r="CX51" s="255"/>
      <c r="CY51" s="255"/>
      <c r="CZ51" s="255"/>
    </row>
    <row r="52" spans="1:104" s="240" customFormat="1" ht="15.75" thickBot="1" x14ac:dyDescent="0.3">
      <c r="A52" s="255"/>
      <c r="B52" s="255"/>
      <c r="C52" s="255"/>
      <c r="D52" s="255"/>
      <c r="E52" s="255"/>
      <c r="F52" s="255"/>
      <c r="G52" s="255"/>
      <c r="H52" s="255"/>
      <c r="I52" s="255"/>
      <c r="J52" s="249"/>
      <c r="K52" s="250"/>
      <c r="L52" s="250"/>
      <c r="M52" s="250"/>
      <c r="N52" s="250"/>
      <c r="O52" s="250"/>
      <c r="P52" s="250"/>
      <c r="Q52" s="250"/>
      <c r="R52" s="250"/>
      <c r="S52" s="251"/>
      <c r="T52" s="310"/>
      <c r="U52" s="309"/>
      <c r="V52" s="254"/>
      <c r="W52" s="254"/>
      <c r="X52" s="255"/>
      <c r="Y52" s="255"/>
      <c r="Z52" s="255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5"/>
      <c r="AU52" s="255"/>
      <c r="AV52" s="255"/>
      <c r="AW52" s="255"/>
      <c r="AX52" s="255"/>
      <c r="AY52" s="255"/>
      <c r="AZ52" s="255"/>
      <c r="BA52" s="255"/>
      <c r="BB52" s="255"/>
      <c r="BC52" s="255"/>
      <c r="BD52" s="255"/>
      <c r="BE52" s="255"/>
      <c r="BF52" s="255"/>
      <c r="BG52" s="255"/>
      <c r="BH52" s="255"/>
      <c r="BI52" s="255"/>
      <c r="BJ52" s="255"/>
      <c r="BK52" s="255"/>
      <c r="BL52" s="255"/>
      <c r="BM52" s="255"/>
      <c r="BN52" s="255"/>
      <c r="BO52" s="255"/>
      <c r="BP52" s="255"/>
      <c r="BQ52" s="255"/>
      <c r="BR52" s="255"/>
      <c r="BS52" s="255"/>
      <c r="BT52" s="255"/>
      <c r="BU52" s="255"/>
      <c r="BV52" s="255"/>
      <c r="BW52" s="255"/>
      <c r="BX52" s="255"/>
      <c r="BY52" s="255"/>
      <c r="BZ52" s="255"/>
      <c r="CA52" s="255"/>
      <c r="CB52" s="255"/>
      <c r="CC52" s="255"/>
      <c r="CD52" s="255"/>
      <c r="CE52" s="255"/>
      <c r="CF52" s="255"/>
      <c r="CG52" s="255"/>
      <c r="CH52" s="255"/>
      <c r="CI52" s="255"/>
      <c r="CJ52" s="255"/>
      <c r="CK52" s="255"/>
      <c r="CL52" s="255"/>
      <c r="CM52" s="255"/>
      <c r="CN52" s="255"/>
      <c r="CO52" s="255"/>
      <c r="CP52" s="255"/>
      <c r="CQ52" s="255"/>
      <c r="CR52" s="255"/>
      <c r="CS52" s="255"/>
      <c r="CT52" s="255"/>
      <c r="CU52" s="255"/>
      <c r="CV52" s="255"/>
      <c r="CW52" s="255"/>
      <c r="CX52" s="255"/>
      <c r="CY52" s="255"/>
      <c r="CZ52" s="255"/>
    </row>
    <row r="53" spans="1:104" s="240" customFormat="1" x14ac:dyDescent="0.25">
      <c r="A53" s="255"/>
      <c r="B53" s="255"/>
      <c r="C53" s="255"/>
      <c r="D53" s="255"/>
      <c r="E53" s="255"/>
      <c r="F53" s="255"/>
      <c r="G53" s="255"/>
      <c r="H53" s="255"/>
      <c r="I53" s="255"/>
      <c r="L53" s="241"/>
      <c r="R53" s="241"/>
      <c r="S53" s="253"/>
      <c r="T53" s="6"/>
      <c r="U53" s="301"/>
      <c r="V53" s="255"/>
      <c r="W53" s="254"/>
      <c r="X53" s="254"/>
      <c r="Y53" s="254"/>
      <c r="Z53" s="254"/>
      <c r="AA53" s="254"/>
      <c r="AB53" s="254"/>
      <c r="AC53" s="254"/>
      <c r="AD53" s="254"/>
      <c r="AE53" s="254"/>
      <c r="AF53" s="254"/>
      <c r="AG53" s="254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  <c r="AU53" s="255"/>
      <c r="AV53" s="255"/>
      <c r="AW53" s="255"/>
      <c r="AX53" s="255"/>
      <c r="AY53" s="255"/>
      <c r="AZ53" s="255"/>
      <c r="BA53" s="255"/>
      <c r="BB53" s="255"/>
      <c r="BC53" s="255"/>
      <c r="BD53" s="255"/>
      <c r="BE53" s="255"/>
      <c r="BF53" s="255"/>
      <c r="BG53" s="255"/>
      <c r="BH53" s="255"/>
      <c r="BI53" s="255"/>
      <c r="BJ53" s="255"/>
      <c r="BK53" s="255"/>
      <c r="BL53" s="255"/>
      <c r="BM53" s="255"/>
      <c r="BN53" s="255"/>
      <c r="BO53" s="255"/>
      <c r="BP53" s="255"/>
      <c r="BQ53" s="255"/>
      <c r="BR53" s="255"/>
      <c r="BS53" s="255"/>
      <c r="BT53" s="255"/>
      <c r="BU53" s="255"/>
      <c r="BV53" s="255"/>
      <c r="BW53" s="255"/>
      <c r="BX53" s="255"/>
      <c r="BY53" s="255"/>
      <c r="BZ53" s="255"/>
      <c r="CA53" s="255"/>
      <c r="CB53" s="255"/>
      <c r="CC53" s="255"/>
      <c r="CD53" s="255"/>
      <c r="CE53" s="255"/>
      <c r="CF53" s="255"/>
      <c r="CG53" s="255"/>
      <c r="CH53" s="255"/>
      <c r="CI53" s="255"/>
      <c r="CJ53" s="255"/>
      <c r="CK53" s="255"/>
      <c r="CL53" s="255"/>
      <c r="CM53" s="255"/>
      <c r="CN53" s="255"/>
      <c r="CO53" s="255"/>
      <c r="CP53" s="255"/>
      <c r="CQ53" s="255"/>
      <c r="CR53" s="255"/>
      <c r="CS53" s="255"/>
      <c r="CT53" s="255"/>
      <c r="CU53" s="255"/>
      <c r="CV53" s="255"/>
      <c r="CW53" s="255"/>
      <c r="CX53" s="255"/>
      <c r="CY53" s="255"/>
      <c r="CZ53" s="255"/>
    </row>
    <row r="54" spans="1:104" s="240" customFormat="1" x14ac:dyDescent="0.25">
      <c r="A54" s="255"/>
      <c r="B54" s="255"/>
      <c r="C54" s="255"/>
      <c r="D54" s="255"/>
      <c r="E54" s="255"/>
      <c r="F54" s="255"/>
      <c r="G54" s="255"/>
      <c r="H54" s="255"/>
      <c r="I54" s="255"/>
      <c r="N54" s="241"/>
      <c r="O54" s="241"/>
      <c r="P54" s="241"/>
      <c r="Q54" s="241"/>
      <c r="R54" s="241"/>
      <c r="S54" s="241"/>
      <c r="T54" s="255"/>
      <c r="U54" s="296"/>
      <c r="V54" s="254"/>
      <c r="W54" s="254"/>
      <c r="X54" s="255"/>
      <c r="Y54" s="255"/>
      <c r="Z54" s="255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  <c r="AU54" s="255"/>
      <c r="AV54" s="255"/>
      <c r="AW54" s="255"/>
      <c r="AX54" s="255"/>
      <c r="AY54" s="255"/>
      <c r="AZ54" s="255"/>
      <c r="BA54" s="255"/>
      <c r="BB54" s="255"/>
      <c r="BC54" s="255"/>
      <c r="BD54" s="255"/>
      <c r="BE54" s="255"/>
      <c r="BF54" s="255"/>
      <c r="BG54" s="255"/>
      <c r="BH54" s="255"/>
      <c r="BI54" s="255"/>
      <c r="BJ54" s="255"/>
      <c r="BK54" s="255"/>
      <c r="BL54" s="255"/>
      <c r="BM54" s="255"/>
      <c r="BN54" s="255"/>
      <c r="BO54" s="255"/>
      <c r="BP54" s="255"/>
      <c r="BQ54" s="255"/>
      <c r="BR54" s="255"/>
      <c r="BS54" s="255"/>
      <c r="BT54" s="255"/>
      <c r="BU54" s="255"/>
      <c r="BV54" s="255"/>
      <c r="BW54" s="255"/>
      <c r="BX54" s="255"/>
      <c r="BY54" s="255"/>
      <c r="BZ54" s="255"/>
      <c r="CA54" s="255"/>
      <c r="CB54" s="255"/>
      <c r="CC54" s="255"/>
      <c r="CD54" s="255"/>
      <c r="CE54" s="255"/>
      <c r="CF54" s="255"/>
      <c r="CG54" s="255"/>
      <c r="CH54" s="255"/>
      <c r="CI54" s="255"/>
      <c r="CJ54" s="255"/>
      <c r="CK54" s="255"/>
      <c r="CL54" s="255"/>
      <c r="CM54" s="255"/>
      <c r="CN54" s="255"/>
      <c r="CO54" s="255"/>
      <c r="CP54" s="255"/>
      <c r="CQ54" s="255"/>
      <c r="CR54" s="255"/>
      <c r="CS54" s="255"/>
      <c r="CT54" s="255"/>
      <c r="CU54" s="255"/>
      <c r="CV54" s="255"/>
      <c r="CW54" s="255"/>
      <c r="CX54" s="255"/>
      <c r="CY54" s="255"/>
      <c r="CZ54" s="255"/>
    </row>
    <row r="55" spans="1:104" x14ac:dyDescent="0.25">
      <c r="B55" s="254"/>
      <c r="C55" s="254"/>
      <c r="D55" s="254"/>
      <c r="E55" s="254"/>
      <c r="F55" s="254"/>
      <c r="G55" s="254"/>
      <c r="H55" s="254"/>
      <c r="I55" s="254"/>
      <c r="W55" s="255"/>
    </row>
    <row r="56" spans="1:104" x14ac:dyDescent="0.25">
      <c r="B56" s="254"/>
      <c r="C56" s="254"/>
      <c r="D56" s="254"/>
      <c r="E56" s="254"/>
      <c r="F56" s="254"/>
      <c r="G56" s="254"/>
      <c r="H56" s="254"/>
      <c r="I56" s="254"/>
      <c r="X56" s="255"/>
      <c r="Y56" s="255"/>
      <c r="Z56" s="255"/>
      <c r="AA56" s="255"/>
      <c r="AB56" s="255"/>
    </row>
    <row r="57" spans="1:104" s="240" customFormat="1" x14ac:dyDescent="0.25">
      <c r="A57" s="255"/>
      <c r="B57" s="255"/>
      <c r="C57" s="255"/>
      <c r="D57" s="255"/>
      <c r="E57" s="255"/>
      <c r="F57" s="255"/>
      <c r="G57" s="255"/>
      <c r="H57" s="255"/>
      <c r="I57" s="255"/>
      <c r="N57" s="241"/>
      <c r="O57" s="241"/>
      <c r="P57" s="241"/>
      <c r="Q57" s="241"/>
      <c r="R57" s="241"/>
      <c r="S57" s="241"/>
      <c r="T57" s="254"/>
      <c r="U57" s="296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5"/>
      <c r="AI57" s="255"/>
      <c r="AJ57" s="255"/>
      <c r="AK57" s="255"/>
      <c r="AL57" s="255"/>
      <c r="AM57" s="255"/>
      <c r="AN57" s="255"/>
      <c r="AO57" s="255"/>
      <c r="AP57" s="255"/>
      <c r="AQ57" s="255"/>
      <c r="AR57" s="255"/>
      <c r="AS57" s="255"/>
      <c r="AT57" s="255"/>
      <c r="AU57" s="255"/>
      <c r="AV57" s="255"/>
      <c r="AW57" s="255"/>
      <c r="AX57" s="255"/>
      <c r="AY57" s="255"/>
      <c r="AZ57" s="255"/>
      <c r="BA57" s="255"/>
      <c r="BB57" s="255"/>
      <c r="BC57" s="255"/>
      <c r="BD57" s="255"/>
      <c r="BE57" s="255"/>
      <c r="BF57" s="255"/>
      <c r="BG57" s="255"/>
      <c r="BH57" s="255"/>
      <c r="BI57" s="255"/>
      <c r="BJ57" s="255"/>
      <c r="BK57" s="255"/>
      <c r="BL57" s="255"/>
      <c r="BM57" s="255"/>
      <c r="BN57" s="255"/>
      <c r="BO57" s="255"/>
      <c r="BP57" s="255"/>
      <c r="BQ57" s="255"/>
      <c r="BR57" s="255"/>
      <c r="BS57" s="255"/>
      <c r="BT57" s="255"/>
      <c r="BU57" s="255"/>
      <c r="BV57" s="255"/>
      <c r="BW57" s="255"/>
      <c r="BX57" s="255"/>
      <c r="BY57" s="255"/>
      <c r="BZ57" s="255"/>
      <c r="CA57" s="255"/>
      <c r="CB57" s="255"/>
      <c r="CC57" s="255"/>
      <c r="CD57" s="255"/>
      <c r="CE57" s="255"/>
      <c r="CF57" s="255"/>
      <c r="CG57" s="255"/>
      <c r="CH57" s="255"/>
      <c r="CI57" s="255"/>
      <c r="CJ57" s="255"/>
      <c r="CK57" s="255"/>
      <c r="CL57" s="255"/>
      <c r="CM57" s="255"/>
      <c r="CN57" s="255"/>
      <c r="CO57" s="255"/>
      <c r="CP57" s="255"/>
      <c r="CQ57" s="255"/>
      <c r="CR57" s="255"/>
      <c r="CS57" s="255"/>
      <c r="CT57" s="255"/>
      <c r="CU57" s="255"/>
      <c r="CV57" s="255"/>
      <c r="CW57" s="255"/>
      <c r="CX57" s="255"/>
      <c r="CY57" s="255"/>
      <c r="CZ57" s="255"/>
    </row>
    <row r="58" spans="1:104" x14ac:dyDescent="0.25">
      <c r="B58" s="254"/>
      <c r="C58" s="254"/>
      <c r="D58" s="254"/>
      <c r="E58" s="254"/>
      <c r="F58" s="254"/>
      <c r="G58" s="254"/>
      <c r="H58" s="254"/>
      <c r="I58" s="254"/>
    </row>
    <row r="59" spans="1:104" s="240" customFormat="1" x14ac:dyDescent="0.25">
      <c r="A59" s="255"/>
      <c r="B59" s="255"/>
      <c r="C59" s="255"/>
      <c r="D59" s="255"/>
      <c r="E59" s="255"/>
      <c r="F59" s="255"/>
      <c r="G59" s="255"/>
      <c r="H59" s="255"/>
      <c r="I59" s="255"/>
      <c r="N59" s="241"/>
      <c r="O59" s="241"/>
      <c r="P59" s="241"/>
      <c r="Q59" s="241"/>
      <c r="R59" s="241"/>
      <c r="S59" s="241"/>
      <c r="T59" s="254"/>
      <c r="U59" s="296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5"/>
      <c r="AK59" s="255"/>
      <c r="AL59" s="255"/>
      <c r="AM59" s="255"/>
      <c r="AN59" s="255"/>
      <c r="AO59" s="255"/>
      <c r="AP59" s="255"/>
      <c r="AQ59" s="255"/>
      <c r="AR59" s="255"/>
      <c r="AS59" s="255"/>
      <c r="AT59" s="255"/>
      <c r="AU59" s="255"/>
      <c r="AV59" s="255"/>
      <c r="AW59" s="255"/>
      <c r="AX59" s="255"/>
      <c r="AY59" s="255"/>
      <c r="AZ59" s="255"/>
      <c r="BA59" s="255"/>
      <c r="BB59" s="255"/>
      <c r="BC59" s="255"/>
      <c r="BD59" s="255"/>
      <c r="BE59" s="255"/>
      <c r="BF59" s="255"/>
      <c r="BG59" s="255"/>
      <c r="BH59" s="255"/>
      <c r="BI59" s="255"/>
      <c r="BJ59" s="255"/>
      <c r="BK59" s="255"/>
      <c r="BL59" s="255"/>
      <c r="BM59" s="255"/>
      <c r="BN59" s="255"/>
      <c r="BO59" s="255"/>
      <c r="BP59" s="255"/>
      <c r="BQ59" s="255"/>
      <c r="BR59" s="255"/>
      <c r="BS59" s="255"/>
      <c r="BT59" s="255"/>
      <c r="BU59" s="255"/>
      <c r="BV59" s="255"/>
      <c r="BW59" s="255"/>
      <c r="BX59" s="255"/>
      <c r="BY59" s="255"/>
      <c r="BZ59" s="255"/>
      <c r="CA59" s="255"/>
      <c r="CB59" s="255"/>
      <c r="CC59" s="255"/>
      <c r="CD59" s="255"/>
      <c r="CE59" s="255"/>
      <c r="CF59" s="255"/>
      <c r="CG59" s="255"/>
      <c r="CH59" s="255"/>
      <c r="CI59" s="255"/>
      <c r="CJ59" s="255"/>
      <c r="CK59" s="255"/>
      <c r="CL59" s="255"/>
      <c r="CM59" s="255"/>
      <c r="CN59" s="255"/>
      <c r="CO59" s="255"/>
      <c r="CP59" s="255"/>
      <c r="CQ59" s="255"/>
      <c r="CR59" s="255"/>
      <c r="CS59" s="255"/>
      <c r="CT59" s="255"/>
      <c r="CU59" s="255"/>
      <c r="CV59" s="255"/>
      <c r="CW59" s="255"/>
      <c r="CX59" s="255"/>
      <c r="CY59" s="255"/>
      <c r="CZ59" s="255"/>
    </row>
    <row r="60" spans="1:104" s="240" customFormat="1" x14ac:dyDescent="0.25">
      <c r="A60" s="255"/>
      <c r="B60" s="255"/>
      <c r="C60" s="255"/>
      <c r="D60" s="255"/>
      <c r="E60" s="255"/>
      <c r="F60" s="255"/>
      <c r="G60" s="255"/>
      <c r="H60" s="255"/>
      <c r="I60" s="255"/>
      <c r="N60" s="241"/>
      <c r="O60" s="241"/>
      <c r="P60" s="241"/>
      <c r="Q60" s="241"/>
      <c r="R60" s="241"/>
      <c r="S60" s="241"/>
      <c r="T60" s="254"/>
      <c r="U60" s="296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5"/>
      <c r="AK60" s="255"/>
      <c r="AL60" s="255"/>
      <c r="AM60" s="255"/>
      <c r="AN60" s="255"/>
      <c r="AO60" s="255"/>
      <c r="AP60" s="255"/>
      <c r="AQ60" s="255"/>
      <c r="AR60" s="255"/>
      <c r="AS60" s="255"/>
      <c r="AT60" s="255"/>
      <c r="AU60" s="255"/>
      <c r="AV60" s="255"/>
      <c r="AW60" s="255"/>
      <c r="AX60" s="255"/>
      <c r="AY60" s="255"/>
      <c r="AZ60" s="255"/>
      <c r="BA60" s="255"/>
      <c r="BB60" s="255"/>
      <c r="BC60" s="255"/>
      <c r="BD60" s="255"/>
      <c r="BE60" s="255"/>
      <c r="BF60" s="255"/>
      <c r="BG60" s="255"/>
      <c r="BH60" s="255"/>
      <c r="BI60" s="255"/>
      <c r="BJ60" s="255"/>
      <c r="BK60" s="255"/>
      <c r="BL60" s="255"/>
      <c r="BM60" s="255"/>
      <c r="BN60" s="255"/>
      <c r="BO60" s="255"/>
      <c r="BP60" s="255"/>
      <c r="BQ60" s="255"/>
      <c r="BR60" s="255"/>
      <c r="BS60" s="255"/>
      <c r="BT60" s="255"/>
      <c r="BU60" s="255"/>
      <c r="BV60" s="255"/>
      <c r="BW60" s="255"/>
      <c r="BX60" s="255"/>
      <c r="BY60" s="255"/>
      <c r="BZ60" s="255"/>
      <c r="CA60" s="255"/>
      <c r="CB60" s="255"/>
      <c r="CC60" s="255"/>
      <c r="CD60" s="255"/>
      <c r="CE60" s="255"/>
      <c r="CF60" s="255"/>
      <c r="CG60" s="255"/>
      <c r="CH60" s="255"/>
      <c r="CI60" s="255"/>
      <c r="CJ60" s="255"/>
      <c r="CK60" s="255"/>
      <c r="CL60" s="255"/>
      <c r="CM60" s="255"/>
      <c r="CN60" s="255"/>
      <c r="CO60" s="255"/>
      <c r="CP60" s="255"/>
      <c r="CQ60" s="255"/>
      <c r="CR60" s="255"/>
      <c r="CS60" s="255"/>
      <c r="CT60" s="255"/>
      <c r="CU60" s="255"/>
      <c r="CV60" s="255"/>
      <c r="CW60" s="255"/>
      <c r="CX60" s="255"/>
      <c r="CY60" s="255"/>
      <c r="CZ60" s="255"/>
    </row>
    <row r="61" spans="1:104" s="240" customFormat="1" x14ac:dyDescent="0.25">
      <c r="A61" s="255"/>
      <c r="B61" s="255"/>
      <c r="C61" s="255"/>
      <c r="D61" s="255"/>
      <c r="E61" s="255"/>
      <c r="F61" s="255"/>
      <c r="G61" s="255"/>
      <c r="H61" s="255"/>
      <c r="I61" s="255"/>
      <c r="N61" s="241"/>
      <c r="O61" s="241"/>
      <c r="P61" s="241"/>
      <c r="Q61" s="241"/>
      <c r="R61" s="241"/>
      <c r="S61" s="241"/>
      <c r="T61" s="254"/>
      <c r="U61" s="296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5"/>
      <c r="AK61" s="255"/>
      <c r="AL61" s="255"/>
      <c r="AM61" s="255"/>
      <c r="AN61" s="255"/>
      <c r="AO61" s="255"/>
      <c r="AP61" s="255"/>
      <c r="AQ61" s="255"/>
      <c r="AR61" s="255"/>
      <c r="AS61" s="255"/>
      <c r="AT61" s="255"/>
      <c r="AU61" s="255"/>
      <c r="AV61" s="255"/>
      <c r="AW61" s="255"/>
      <c r="AX61" s="255"/>
      <c r="AY61" s="255"/>
      <c r="AZ61" s="255"/>
      <c r="BA61" s="255"/>
      <c r="BB61" s="255"/>
      <c r="BC61" s="255"/>
      <c r="BD61" s="255"/>
      <c r="BE61" s="255"/>
      <c r="BF61" s="255"/>
      <c r="BG61" s="255"/>
      <c r="BH61" s="255"/>
      <c r="BI61" s="255"/>
      <c r="BJ61" s="255"/>
      <c r="BK61" s="255"/>
      <c r="BL61" s="255"/>
      <c r="BM61" s="255"/>
      <c r="BN61" s="255"/>
      <c r="BO61" s="255"/>
      <c r="BP61" s="255"/>
      <c r="BQ61" s="255"/>
      <c r="BR61" s="255"/>
      <c r="BS61" s="255"/>
      <c r="BT61" s="255"/>
      <c r="BU61" s="255"/>
      <c r="BV61" s="255"/>
      <c r="BW61" s="255"/>
      <c r="BX61" s="255"/>
      <c r="BY61" s="255"/>
      <c r="BZ61" s="255"/>
      <c r="CA61" s="255"/>
      <c r="CB61" s="255"/>
      <c r="CC61" s="255"/>
      <c r="CD61" s="255"/>
      <c r="CE61" s="255"/>
      <c r="CF61" s="255"/>
      <c r="CG61" s="255"/>
      <c r="CH61" s="255"/>
      <c r="CI61" s="255"/>
      <c r="CJ61" s="255"/>
      <c r="CK61" s="255"/>
      <c r="CL61" s="255"/>
      <c r="CM61" s="255"/>
      <c r="CN61" s="255"/>
      <c r="CO61" s="255"/>
      <c r="CP61" s="255"/>
      <c r="CQ61" s="255"/>
      <c r="CR61" s="255"/>
      <c r="CS61" s="255"/>
      <c r="CT61" s="255"/>
      <c r="CU61" s="255"/>
      <c r="CV61" s="255"/>
      <c r="CW61" s="255"/>
      <c r="CX61" s="255"/>
      <c r="CY61" s="255"/>
      <c r="CZ61" s="255"/>
    </row>
    <row r="62" spans="1:104" s="240" customFormat="1" x14ac:dyDescent="0.25">
      <c r="A62" s="255"/>
      <c r="B62" s="255"/>
      <c r="C62" s="255"/>
      <c r="D62" s="255"/>
      <c r="E62" s="255"/>
      <c r="F62" s="255"/>
      <c r="G62" s="255"/>
      <c r="H62" s="255"/>
      <c r="I62" s="255"/>
      <c r="N62" s="241"/>
      <c r="O62" s="241"/>
      <c r="P62" s="241"/>
      <c r="Q62" s="241"/>
      <c r="R62" s="241"/>
      <c r="S62" s="241"/>
      <c r="T62" s="254"/>
      <c r="U62" s="296"/>
      <c r="V62" s="254"/>
      <c r="W62" s="254"/>
      <c r="X62" s="254"/>
      <c r="Y62" s="254"/>
      <c r="Z62" s="254"/>
      <c r="AA62" s="254"/>
      <c r="AB62" s="254"/>
      <c r="AC62" s="254"/>
      <c r="AD62" s="254"/>
      <c r="AE62" s="254"/>
      <c r="AF62" s="254"/>
      <c r="AG62" s="254"/>
      <c r="AH62" s="254"/>
      <c r="AI62" s="254"/>
      <c r="AJ62" s="255"/>
      <c r="AK62" s="255"/>
      <c r="AL62" s="255"/>
      <c r="AM62" s="255"/>
      <c r="AN62" s="255"/>
      <c r="AO62" s="255"/>
      <c r="AP62" s="255"/>
      <c r="AQ62" s="255"/>
      <c r="AR62" s="255"/>
      <c r="AS62" s="255"/>
      <c r="AT62" s="255"/>
      <c r="AU62" s="255"/>
      <c r="AV62" s="255"/>
      <c r="AW62" s="255"/>
      <c r="AX62" s="255"/>
      <c r="AY62" s="255"/>
      <c r="AZ62" s="255"/>
      <c r="BA62" s="255"/>
      <c r="BB62" s="255"/>
      <c r="BC62" s="255"/>
      <c r="BD62" s="255"/>
      <c r="BE62" s="255"/>
      <c r="BF62" s="255"/>
      <c r="BG62" s="255"/>
      <c r="BH62" s="255"/>
      <c r="BI62" s="255"/>
      <c r="BJ62" s="255"/>
      <c r="BK62" s="255"/>
      <c r="BL62" s="255"/>
      <c r="BM62" s="255"/>
      <c r="BN62" s="255"/>
      <c r="BO62" s="255"/>
      <c r="BP62" s="255"/>
      <c r="BQ62" s="255"/>
      <c r="BR62" s="255"/>
      <c r="BS62" s="255"/>
      <c r="BT62" s="255"/>
      <c r="BU62" s="255"/>
      <c r="BV62" s="255"/>
      <c r="BW62" s="255"/>
      <c r="BX62" s="255"/>
      <c r="BY62" s="255"/>
      <c r="BZ62" s="255"/>
      <c r="CA62" s="255"/>
      <c r="CB62" s="255"/>
      <c r="CC62" s="255"/>
      <c r="CD62" s="255"/>
      <c r="CE62" s="255"/>
      <c r="CF62" s="255"/>
      <c r="CG62" s="255"/>
      <c r="CH62" s="255"/>
      <c r="CI62" s="255"/>
      <c r="CJ62" s="255"/>
      <c r="CK62" s="255"/>
      <c r="CL62" s="255"/>
      <c r="CM62" s="255"/>
      <c r="CN62" s="255"/>
      <c r="CO62" s="255"/>
      <c r="CP62" s="255"/>
      <c r="CQ62" s="255"/>
      <c r="CR62" s="255"/>
      <c r="CS62" s="255"/>
      <c r="CT62" s="255"/>
      <c r="CU62" s="255"/>
      <c r="CV62" s="255"/>
      <c r="CW62" s="255"/>
      <c r="CX62" s="255"/>
      <c r="CY62" s="255"/>
      <c r="CZ62" s="255"/>
    </row>
    <row r="63" spans="1:104" s="240" customFormat="1" x14ac:dyDescent="0.25">
      <c r="A63" s="255"/>
      <c r="B63" s="255"/>
      <c r="C63" s="255"/>
      <c r="D63" s="255"/>
      <c r="E63" s="255"/>
      <c r="F63" s="255"/>
      <c r="G63" s="255"/>
      <c r="H63" s="255"/>
      <c r="I63" s="255"/>
      <c r="N63" s="241"/>
      <c r="O63" s="241"/>
      <c r="P63" s="241"/>
      <c r="Q63" s="241"/>
      <c r="R63" s="241"/>
      <c r="S63" s="241"/>
      <c r="T63" s="254"/>
      <c r="U63" s="296"/>
      <c r="V63" s="254"/>
      <c r="W63" s="254"/>
      <c r="X63" s="254"/>
      <c r="Y63" s="254"/>
      <c r="Z63" s="254"/>
      <c r="AA63" s="254"/>
      <c r="AB63" s="254"/>
      <c r="AC63" s="254"/>
      <c r="AD63" s="254"/>
      <c r="AE63" s="254"/>
      <c r="AF63" s="254"/>
      <c r="AG63" s="254"/>
      <c r="AH63" s="254"/>
      <c r="AI63" s="254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5"/>
      <c r="AU63" s="255"/>
      <c r="AV63" s="255"/>
      <c r="AW63" s="255"/>
      <c r="AX63" s="255"/>
      <c r="AY63" s="255"/>
      <c r="AZ63" s="255"/>
      <c r="BA63" s="255"/>
      <c r="BB63" s="255"/>
      <c r="BC63" s="255"/>
      <c r="BD63" s="255"/>
      <c r="BE63" s="255"/>
      <c r="BF63" s="255"/>
      <c r="BG63" s="255"/>
      <c r="BH63" s="255"/>
      <c r="BI63" s="255"/>
      <c r="BJ63" s="255"/>
      <c r="BK63" s="255"/>
      <c r="BL63" s="255"/>
      <c r="BM63" s="255"/>
      <c r="BN63" s="255"/>
      <c r="BO63" s="255"/>
      <c r="BP63" s="255"/>
      <c r="BQ63" s="255"/>
      <c r="BR63" s="255"/>
      <c r="BS63" s="255"/>
      <c r="BT63" s="255"/>
      <c r="BU63" s="255"/>
      <c r="BV63" s="255"/>
      <c r="BW63" s="255"/>
      <c r="BX63" s="255"/>
      <c r="BY63" s="255"/>
      <c r="BZ63" s="255"/>
      <c r="CA63" s="255"/>
      <c r="CB63" s="255"/>
      <c r="CC63" s="255"/>
      <c r="CD63" s="255"/>
      <c r="CE63" s="255"/>
      <c r="CF63" s="255"/>
      <c r="CG63" s="255"/>
      <c r="CH63" s="255"/>
      <c r="CI63" s="255"/>
      <c r="CJ63" s="255"/>
      <c r="CK63" s="255"/>
      <c r="CL63" s="255"/>
      <c r="CM63" s="255"/>
      <c r="CN63" s="255"/>
      <c r="CO63" s="255"/>
      <c r="CP63" s="255"/>
      <c r="CQ63" s="255"/>
      <c r="CR63" s="255"/>
      <c r="CS63" s="255"/>
      <c r="CT63" s="255"/>
      <c r="CU63" s="255"/>
      <c r="CV63" s="255"/>
      <c r="CW63" s="255"/>
      <c r="CX63" s="255"/>
      <c r="CY63" s="255"/>
      <c r="CZ63" s="255"/>
    </row>
    <row r="64" spans="1:104" s="240" customFormat="1" x14ac:dyDescent="0.25">
      <c r="A64" s="255"/>
      <c r="B64" s="255"/>
      <c r="C64" s="255"/>
      <c r="D64" s="255"/>
      <c r="E64" s="255"/>
      <c r="F64" s="255"/>
      <c r="G64" s="255"/>
      <c r="H64" s="255"/>
      <c r="I64" s="255"/>
      <c r="N64" s="241"/>
      <c r="O64" s="241"/>
      <c r="P64" s="241"/>
      <c r="Q64" s="241"/>
      <c r="R64" s="241"/>
      <c r="S64" s="241"/>
      <c r="T64" s="254"/>
      <c r="U64" s="296"/>
      <c r="V64" s="254"/>
      <c r="W64" s="254"/>
      <c r="X64" s="254"/>
      <c r="Y64" s="254"/>
      <c r="Z64" s="254"/>
      <c r="AA64" s="254"/>
      <c r="AB64" s="254"/>
      <c r="AC64" s="254"/>
      <c r="AD64" s="254"/>
      <c r="AE64" s="254"/>
      <c r="AF64" s="254"/>
      <c r="AG64" s="254"/>
      <c r="AH64" s="254"/>
      <c r="AI64" s="254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  <c r="AU64" s="255"/>
      <c r="AV64" s="255"/>
      <c r="AW64" s="255"/>
      <c r="AX64" s="255"/>
      <c r="AY64" s="255"/>
      <c r="AZ64" s="255"/>
      <c r="BA64" s="255"/>
      <c r="BB64" s="255"/>
      <c r="BC64" s="255"/>
      <c r="BD64" s="255"/>
      <c r="BE64" s="255"/>
      <c r="BF64" s="255"/>
      <c r="BG64" s="255"/>
      <c r="BH64" s="255"/>
      <c r="BI64" s="255"/>
      <c r="BJ64" s="255"/>
      <c r="BK64" s="255"/>
      <c r="BL64" s="255"/>
      <c r="BM64" s="255"/>
      <c r="BN64" s="255"/>
      <c r="BO64" s="255"/>
      <c r="BP64" s="255"/>
      <c r="BQ64" s="255"/>
      <c r="BR64" s="255"/>
      <c r="BS64" s="255"/>
      <c r="BT64" s="255"/>
      <c r="BU64" s="255"/>
      <c r="BV64" s="255"/>
      <c r="BW64" s="255"/>
      <c r="BX64" s="255"/>
      <c r="BY64" s="255"/>
      <c r="BZ64" s="255"/>
      <c r="CA64" s="255"/>
      <c r="CB64" s="255"/>
      <c r="CC64" s="255"/>
      <c r="CD64" s="255"/>
      <c r="CE64" s="255"/>
      <c r="CF64" s="255"/>
      <c r="CG64" s="255"/>
      <c r="CH64" s="255"/>
      <c r="CI64" s="255"/>
      <c r="CJ64" s="255"/>
      <c r="CK64" s="255"/>
      <c r="CL64" s="255"/>
      <c r="CM64" s="255"/>
      <c r="CN64" s="255"/>
      <c r="CO64" s="255"/>
      <c r="CP64" s="255"/>
      <c r="CQ64" s="255"/>
      <c r="CR64" s="255"/>
      <c r="CS64" s="255"/>
      <c r="CT64" s="255"/>
      <c r="CU64" s="255"/>
      <c r="CV64" s="255"/>
      <c r="CW64" s="255"/>
      <c r="CX64" s="255"/>
      <c r="CY64" s="255"/>
      <c r="CZ64" s="255"/>
    </row>
    <row r="65" spans="1:104" s="240" customFormat="1" x14ac:dyDescent="0.25">
      <c r="A65" s="255"/>
      <c r="B65" s="255"/>
      <c r="C65" s="255"/>
      <c r="D65" s="255"/>
      <c r="E65" s="255"/>
      <c r="F65" s="255"/>
      <c r="G65" s="255"/>
      <c r="H65" s="255"/>
      <c r="I65" s="255"/>
      <c r="N65" s="241"/>
      <c r="O65" s="241"/>
      <c r="P65" s="241"/>
      <c r="Q65" s="241"/>
      <c r="R65" s="241"/>
      <c r="S65" s="241"/>
      <c r="T65" s="254"/>
      <c r="U65" s="296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5"/>
      <c r="AK65" s="255"/>
      <c r="AL65" s="255"/>
      <c r="AM65" s="255"/>
      <c r="AN65" s="255"/>
      <c r="AO65" s="255"/>
      <c r="AP65" s="255"/>
      <c r="AQ65" s="255"/>
      <c r="AR65" s="255"/>
      <c r="AS65" s="255"/>
      <c r="AT65" s="255"/>
      <c r="AU65" s="255"/>
      <c r="AV65" s="255"/>
      <c r="AW65" s="255"/>
      <c r="AX65" s="255"/>
      <c r="AY65" s="255"/>
      <c r="AZ65" s="255"/>
      <c r="BA65" s="255"/>
      <c r="BB65" s="255"/>
      <c r="BC65" s="255"/>
      <c r="BD65" s="255"/>
      <c r="BE65" s="255"/>
      <c r="BF65" s="255"/>
      <c r="BG65" s="255"/>
      <c r="BH65" s="255"/>
      <c r="BI65" s="255"/>
      <c r="BJ65" s="255"/>
      <c r="BK65" s="255"/>
      <c r="BL65" s="255"/>
      <c r="BM65" s="255"/>
      <c r="BN65" s="255"/>
      <c r="BO65" s="255"/>
      <c r="BP65" s="255"/>
      <c r="BQ65" s="255"/>
      <c r="BR65" s="255"/>
      <c r="BS65" s="255"/>
      <c r="BT65" s="255"/>
      <c r="BU65" s="255"/>
      <c r="BV65" s="255"/>
      <c r="BW65" s="255"/>
      <c r="BX65" s="255"/>
      <c r="BY65" s="255"/>
      <c r="BZ65" s="255"/>
      <c r="CA65" s="255"/>
      <c r="CB65" s="255"/>
      <c r="CC65" s="255"/>
      <c r="CD65" s="255"/>
      <c r="CE65" s="255"/>
      <c r="CF65" s="255"/>
      <c r="CG65" s="255"/>
      <c r="CH65" s="255"/>
      <c r="CI65" s="255"/>
      <c r="CJ65" s="255"/>
      <c r="CK65" s="255"/>
      <c r="CL65" s="255"/>
      <c r="CM65" s="255"/>
      <c r="CN65" s="255"/>
      <c r="CO65" s="255"/>
      <c r="CP65" s="255"/>
      <c r="CQ65" s="255"/>
      <c r="CR65" s="255"/>
      <c r="CS65" s="255"/>
      <c r="CT65" s="255"/>
      <c r="CU65" s="255"/>
      <c r="CV65" s="255"/>
      <c r="CW65" s="255"/>
      <c r="CX65" s="255"/>
      <c r="CY65" s="255"/>
      <c r="CZ65" s="255"/>
    </row>
    <row r="66" spans="1:104" s="240" customFormat="1" x14ac:dyDescent="0.25">
      <c r="A66" s="255"/>
      <c r="B66" s="255"/>
      <c r="C66" s="255"/>
      <c r="D66" s="255"/>
      <c r="E66" s="255"/>
      <c r="F66" s="255"/>
      <c r="G66" s="255"/>
      <c r="H66" s="255"/>
      <c r="I66" s="255"/>
      <c r="N66" s="241"/>
      <c r="O66" s="241"/>
      <c r="P66" s="241"/>
      <c r="Q66" s="241"/>
      <c r="R66" s="241"/>
      <c r="S66" s="241"/>
      <c r="T66" s="254"/>
      <c r="U66" s="296"/>
      <c r="V66" s="254"/>
      <c r="W66" s="254"/>
      <c r="X66" s="254"/>
      <c r="Y66" s="254"/>
      <c r="Z66" s="254"/>
      <c r="AA66" s="254"/>
      <c r="AB66" s="254"/>
      <c r="AC66" s="254"/>
      <c r="AD66" s="254"/>
      <c r="AE66" s="254"/>
      <c r="AF66" s="254"/>
      <c r="AG66" s="254"/>
      <c r="AH66" s="254"/>
      <c r="AI66" s="254"/>
      <c r="AJ66" s="255"/>
      <c r="AK66" s="255"/>
      <c r="AL66" s="255"/>
      <c r="AM66" s="255"/>
      <c r="AN66" s="255"/>
      <c r="AO66" s="255"/>
      <c r="AP66" s="255"/>
      <c r="AQ66" s="255"/>
      <c r="AR66" s="255"/>
      <c r="AS66" s="255"/>
      <c r="AT66" s="255"/>
      <c r="AU66" s="255"/>
      <c r="AV66" s="255"/>
      <c r="AW66" s="255"/>
      <c r="AX66" s="255"/>
      <c r="AY66" s="255"/>
      <c r="AZ66" s="255"/>
      <c r="BA66" s="255"/>
      <c r="BB66" s="255"/>
      <c r="BC66" s="255"/>
      <c r="BD66" s="255"/>
      <c r="BE66" s="255"/>
      <c r="BF66" s="255"/>
      <c r="BG66" s="255"/>
      <c r="BH66" s="255"/>
      <c r="BI66" s="255"/>
      <c r="BJ66" s="255"/>
      <c r="BK66" s="255"/>
      <c r="BL66" s="255"/>
      <c r="BM66" s="255"/>
      <c r="BN66" s="255"/>
      <c r="BO66" s="255"/>
      <c r="BP66" s="255"/>
      <c r="BQ66" s="255"/>
      <c r="BR66" s="255"/>
      <c r="BS66" s="255"/>
      <c r="BT66" s="255"/>
      <c r="BU66" s="255"/>
      <c r="BV66" s="255"/>
      <c r="BW66" s="255"/>
      <c r="BX66" s="255"/>
      <c r="BY66" s="255"/>
      <c r="BZ66" s="255"/>
      <c r="CA66" s="255"/>
      <c r="CB66" s="255"/>
      <c r="CC66" s="255"/>
      <c r="CD66" s="255"/>
      <c r="CE66" s="255"/>
      <c r="CF66" s="255"/>
      <c r="CG66" s="255"/>
      <c r="CH66" s="255"/>
      <c r="CI66" s="255"/>
      <c r="CJ66" s="255"/>
      <c r="CK66" s="255"/>
      <c r="CL66" s="255"/>
      <c r="CM66" s="255"/>
      <c r="CN66" s="255"/>
      <c r="CO66" s="255"/>
      <c r="CP66" s="255"/>
      <c r="CQ66" s="255"/>
      <c r="CR66" s="255"/>
      <c r="CS66" s="255"/>
      <c r="CT66" s="255"/>
      <c r="CU66" s="255"/>
      <c r="CV66" s="255"/>
      <c r="CW66" s="255"/>
      <c r="CX66" s="255"/>
      <c r="CY66" s="255"/>
      <c r="CZ66" s="255"/>
    </row>
    <row r="67" spans="1:104" s="252" customFormat="1" x14ac:dyDescent="0.25">
      <c r="A67" s="294"/>
      <c r="B67" s="294"/>
      <c r="C67" s="294"/>
      <c r="D67" s="294"/>
      <c r="E67" s="294"/>
      <c r="F67" s="294"/>
      <c r="G67" s="294"/>
      <c r="H67" s="294"/>
      <c r="I67" s="294"/>
      <c r="J67" s="240"/>
      <c r="K67" s="240"/>
      <c r="L67" s="240"/>
      <c r="M67" s="240"/>
      <c r="N67" s="241"/>
      <c r="O67" s="241"/>
      <c r="P67" s="241"/>
      <c r="Q67" s="241"/>
      <c r="R67" s="241"/>
      <c r="S67" s="241"/>
      <c r="T67" s="254"/>
      <c r="U67" s="296"/>
      <c r="V67" s="254"/>
      <c r="W67" s="254"/>
      <c r="X67" s="254"/>
      <c r="Y67" s="254"/>
      <c r="Z67" s="254"/>
      <c r="AA67" s="254"/>
      <c r="AB67" s="254"/>
      <c r="AC67" s="254"/>
      <c r="AD67" s="254"/>
      <c r="AE67" s="254"/>
      <c r="AF67" s="254"/>
      <c r="AG67" s="254"/>
      <c r="AH67" s="254"/>
      <c r="AI67" s="25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4"/>
      <c r="CA67" s="294"/>
      <c r="CB67" s="294"/>
      <c r="CC67" s="294"/>
      <c r="CD67" s="294"/>
      <c r="CE67" s="294"/>
      <c r="CF67" s="294"/>
      <c r="CG67" s="294"/>
      <c r="CH67" s="294"/>
      <c r="CI67" s="294"/>
      <c r="CJ67" s="294"/>
      <c r="CK67" s="294"/>
      <c r="CL67" s="294"/>
      <c r="CM67" s="294"/>
      <c r="CN67" s="294"/>
      <c r="CO67" s="294"/>
      <c r="CP67" s="294"/>
      <c r="CQ67" s="294"/>
      <c r="CR67" s="294"/>
      <c r="CS67" s="294"/>
      <c r="CT67" s="294"/>
      <c r="CU67" s="294"/>
      <c r="CV67" s="294"/>
      <c r="CW67" s="294"/>
      <c r="CX67" s="294"/>
      <c r="CY67" s="294"/>
      <c r="CZ67" s="294"/>
    </row>
    <row r="68" spans="1:104" s="240" customFormat="1" x14ac:dyDescent="0.25">
      <c r="A68" s="255"/>
      <c r="B68" s="255"/>
      <c r="C68" s="255"/>
      <c r="D68" s="255"/>
      <c r="E68" s="255"/>
      <c r="F68" s="255"/>
      <c r="G68" s="255"/>
      <c r="H68" s="255"/>
      <c r="I68" s="255"/>
      <c r="N68" s="241"/>
      <c r="O68" s="241"/>
      <c r="P68" s="241"/>
      <c r="Q68" s="241"/>
      <c r="R68" s="241"/>
      <c r="S68" s="241"/>
      <c r="T68" s="254"/>
      <c r="U68" s="296"/>
      <c r="V68" s="254"/>
      <c r="W68" s="254"/>
      <c r="X68" s="254"/>
      <c r="Y68" s="254"/>
      <c r="Z68" s="254"/>
      <c r="AA68" s="254"/>
      <c r="AB68" s="254"/>
      <c r="AC68" s="254"/>
      <c r="AD68" s="254"/>
      <c r="AE68" s="254"/>
      <c r="AF68" s="254"/>
      <c r="AG68" s="254"/>
      <c r="AH68" s="254"/>
      <c r="AI68" s="254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  <c r="AU68" s="255"/>
      <c r="AV68" s="255"/>
      <c r="AW68" s="255"/>
      <c r="AX68" s="255"/>
      <c r="AY68" s="255"/>
      <c r="AZ68" s="255"/>
      <c r="BA68" s="255"/>
      <c r="BB68" s="255"/>
      <c r="BC68" s="255"/>
      <c r="BD68" s="255"/>
      <c r="BE68" s="255"/>
      <c r="BF68" s="255"/>
      <c r="BG68" s="255"/>
      <c r="BH68" s="255"/>
      <c r="BI68" s="255"/>
      <c r="BJ68" s="255"/>
      <c r="BK68" s="255"/>
      <c r="BL68" s="255"/>
      <c r="BM68" s="255"/>
      <c r="BN68" s="255"/>
      <c r="BO68" s="255"/>
      <c r="BP68" s="255"/>
      <c r="BQ68" s="255"/>
      <c r="BR68" s="255"/>
      <c r="BS68" s="255"/>
      <c r="BT68" s="255"/>
      <c r="BU68" s="255"/>
      <c r="BV68" s="255"/>
      <c r="BW68" s="255"/>
      <c r="BX68" s="255"/>
      <c r="BY68" s="255"/>
      <c r="BZ68" s="255"/>
      <c r="CA68" s="255"/>
      <c r="CB68" s="255"/>
      <c r="CC68" s="255"/>
      <c r="CD68" s="255"/>
      <c r="CE68" s="255"/>
      <c r="CF68" s="255"/>
      <c r="CG68" s="255"/>
      <c r="CH68" s="255"/>
      <c r="CI68" s="255"/>
      <c r="CJ68" s="255"/>
      <c r="CK68" s="255"/>
      <c r="CL68" s="255"/>
      <c r="CM68" s="255"/>
      <c r="CN68" s="255"/>
      <c r="CO68" s="255"/>
      <c r="CP68" s="255"/>
      <c r="CQ68" s="255"/>
      <c r="CR68" s="255"/>
      <c r="CS68" s="255"/>
      <c r="CT68" s="255"/>
      <c r="CU68" s="255"/>
      <c r="CV68" s="255"/>
      <c r="CW68" s="255"/>
      <c r="CX68" s="255"/>
      <c r="CY68" s="255"/>
      <c r="CZ68" s="255"/>
    </row>
    <row r="69" spans="1:104" s="240" customFormat="1" x14ac:dyDescent="0.25">
      <c r="A69" s="255"/>
      <c r="B69" s="255"/>
      <c r="C69" s="255"/>
      <c r="D69" s="255"/>
      <c r="E69" s="255"/>
      <c r="F69" s="255"/>
      <c r="G69" s="255"/>
      <c r="H69" s="255"/>
      <c r="I69" s="255"/>
      <c r="N69" s="241"/>
      <c r="O69" s="241"/>
      <c r="P69" s="241"/>
      <c r="Q69" s="241"/>
      <c r="R69" s="241"/>
      <c r="S69" s="241"/>
      <c r="T69" s="254"/>
      <c r="U69" s="296"/>
      <c r="V69" s="254"/>
      <c r="W69" s="254"/>
      <c r="X69" s="254"/>
      <c r="Y69" s="254"/>
      <c r="Z69" s="254"/>
      <c r="AA69" s="254"/>
      <c r="AB69" s="254"/>
      <c r="AC69" s="254"/>
      <c r="AD69" s="254"/>
      <c r="AE69" s="254"/>
      <c r="AF69" s="254"/>
      <c r="AG69" s="254"/>
      <c r="AH69" s="254"/>
      <c r="AI69" s="254"/>
      <c r="AJ69" s="255"/>
      <c r="AK69" s="255"/>
      <c r="AL69" s="255"/>
      <c r="AM69" s="255"/>
      <c r="AN69" s="255"/>
      <c r="AO69" s="255"/>
      <c r="AP69" s="255"/>
      <c r="AQ69" s="255"/>
      <c r="AR69" s="255"/>
      <c r="AS69" s="255"/>
      <c r="AT69" s="255"/>
      <c r="AU69" s="255"/>
      <c r="AV69" s="255"/>
      <c r="AW69" s="255"/>
      <c r="AX69" s="255"/>
      <c r="AY69" s="255"/>
      <c r="AZ69" s="255"/>
      <c r="BA69" s="255"/>
      <c r="BB69" s="255"/>
      <c r="BC69" s="255"/>
      <c r="BD69" s="255"/>
      <c r="BE69" s="255"/>
      <c r="BF69" s="255"/>
      <c r="BG69" s="255"/>
      <c r="BH69" s="255"/>
      <c r="BI69" s="255"/>
      <c r="BJ69" s="255"/>
      <c r="BK69" s="255"/>
      <c r="BL69" s="255"/>
      <c r="BM69" s="255"/>
      <c r="BN69" s="255"/>
      <c r="BO69" s="255"/>
      <c r="BP69" s="255"/>
      <c r="BQ69" s="255"/>
      <c r="BR69" s="255"/>
      <c r="BS69" s="255"/>
      <c r="BT69" s="255"/>
      <c r="BU69" s="255"/>
      <c r="BV69" s="255"/>
      <c r="BW69" s="255"/>
      <c r="BX69" s="255"/>
      <c r="BY69" s="255"/>
      <c r="BZ69" s="255"/>
      <c r="CA69" s="255"/>
      <c r="CB69" s="255"/>
      <c r="CC69" s="255"/>
      <c r="CD69" s="255"/>
      <c r="CE69" s="255"/>
      <c r="CF69" s="255"/>
      <c r="CG69" s="255"/>
      <c r="CH69" s="255"/>
      <c r="CI69" s="255"/>
      <c r="CJ69" s="255"/>
      <c r="CK69" s="255"/>
      <c r="CL69" s="255"/>
      <c r="CM69" s="255"/>
      <c r="CN69" s="255"/>
      <c r="CO69" s="255"/>
      <c r="CP69" s="255"/>
      <c r="CQ69" s="255"/>
      <c r="CR69" s="255"/>
      <c r="CS69" s="255"/>
      <c r="CT69" s="255"/>
      <c r="CU69" s="255"/>
      <c r="CV69" s="255"/>
      <c r="CW69" s="255"/>
      <c r="CX69" s="255"/>
      <c r="CY69" s="255"/>
      <c r="CZ69" s="255"/>
    </row>
    <row r="70" spans="1:104" s="240" customFormat="1" x14ac:dyDescent="0.25">
      <c r="A70" s="255"/>
      <c r="B70" s="255"/>
      <c r="C70" s="255"/>
      <c r="D70" s="255"/>
      <c r="E70" s="255"/>
      <c r="F70" s="255"/>
      <c r="G70" s="255"/>
      <c r="H70" s="255"/>
      <c r="I70" s="255"/>
      <c r="N70" s="241"/>
      <c r="O70" s="241"/>
      <c r="P70" s="241"/>
      <c r="Q70" s="241"/>
      <c r="R70" s="241"/>
      <c r="S70" s="241"/>
      <c r="T70" s="254"/>
      <c r="U70" s="296"/>
      <c r="V70" s="254"/>
      <c r="W70" s="254"/>
      <c r="X70" s="254"/>
      <c r="Y70" s="254"/>
      <c r="Z70" s="254"/>
      <c r="AA70" s="254"/>
      <c r="AB70" s="254"/>
      <c r="AC70" s="254"/>
      <c r="AD70" s="254"/>
      <c r="AE70" s="254"/>
      <c r="AF70" s="254"/>
      <c r="AG70" s="254"/>
      <c r="AH70" s="254"/>
      <c r="AI70" s="254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  <c r="AT70" s="255"/>
      <c r="AU70" s="255"/>
      <c r="AV70" s="255"/>
      <c r="AW70" s="255"/>
      <c r="AX70" s="255"/>
      <c r="AY70" s="255"/>
      <c r="AZ70" s="255"/>
      <c r="BA70" s="255"/>
      <c r="BB70" s="255"/>
      <c r="BC70" s="255"/>
      <c r="BD70" s="255"/>
      <c r="BE70" s="255"/>
      <c r="BF70" s="255"/>
      <c r="BG70" s="255"/>
      <c r="BH70" s="255"/>
      <c r="BI70" s="255"/>
      <c r="BJ70" s="255"/>
      <c r="BK70" s="255"/>
      <c r="BL70" s="255"/>
      <c r="BM70" s="255"/>
      <c r="BN70" s="255"/>
      <c r="BO70" s="255"/>
      <c r="BP70" s="255"/>
      <c r="BQ70" s="255"/>
      <c r="BR70" s="255"/>
      <c r="BS70" s="255"/>
      <c r="BT70" s="255"/>
      <c r="BU70" s="255"/>
      <c r="BV70" s="255"/>
      <c r="BW70" s="255"/>
      <c r="BX70" s="255"/>
      <c r="BY70" s="255"/>
      <c r="BZ70" s="255"/>
      <c r="CA70" s="255"/>
      <c r="CB70" s="255"/>
      <c r="CC70" s="255"/>
      <c r="CD70" s="255"/>
      <c r="CE70" s="255"/>
      <c r="CF70" s="255"/>
      <c r="CG70" s="255"/>
      <c r="CH70" s="255"/>
      <c r="CI70" s="255"/>
      <c r="CJ70" s="255"/>
      <c r="CK70" s="255"/>
      <c r="CL70" s="255"/>
      <c r="CM70" s="255"/>
      <c r="CN70" s="255"/>
      <c r="CO70" s="255"/>
      <c r="CP70" s="255"/>
      <c r="CQ70" s="255"/>
      <c r="CR70" s="255"/>
      <c r="CS70" s="255"/>
      <c r="CT70" s="255"/>
      <c r="CU70" s="255"/>
      <c r="CV70" s="255"/>
      <c r="CW70" s="255"/>
      <c r="CX70" s="255"/>
      <c r="CY70" s="255"/>
      <c r="CZ70" s="255"/>
    </row>
    <row r="71" spans="1:104" s="240" customFormat="1" x14ac:dyDescent="0.25">
      <c r="A71" s="255"/>
      <c r="B71" s="255"/>
      <c r="C71" s="255"/>
      <c r="D71" s="255"/>
      <c r="E71" s="255"/>
      <c r="F71" s="255"/>
      <c r="G71" s="255"/>
      <c r="H71" s="255"/>
      <c r="I71" s="255"/>
      <c r="N71" s="241"/>
      <c r="O71" s="241"/>
      <c r="P71" s="241"/>
      <c r="Q71" s="241"/>
      <c r="R71" s="241"/>
      <c r="S71" s="241"/>
      <c r="T71" s="254"/>
      <c r="U71" s="296"/>
      <c r="V71" s="254"/>
      <c r="W71" s="254"/>
      <c r="X71" s="254"/>
      <c r="Y71" s="254"/>
      <c r="Z71" s="254"/>
      <c r="AA71" s="254"/>
      <c r="AB71" s="254"/>
      <c r="AC71" s="254"/>
      <c r="AD71" s="254"/>
      <c r="AE71" s="254"/>
      <c r="AF71" s="254"/>
      <c r="AG71" s="254"/>
      <c r="AH71" s="254"/>
      <c r="AI71" s="254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  <c r="AT71" s="255"/>
      <c r="AU71" s="255"/>
      <c r="AV71" s="255"/>
      <c r="AW71" s="255"/>
      <c r="AX71" s="255"/>
      <c r="AY71" s="255"/>
      <c r="AZ71" s="255"/>
      <c r="BA71" s="255"/>
      <c r="BB71" s="255"/>
      <c r="BC71" s="255"/>
      <c r="BD71" s="255"/>
      <c r="BE71" s="255"/>
      <c r="BF71" s="255"/>
      <c r="BG71" s="255"/>
      <c r="BH71" s="255"/>
      <c r="BI71" s="255"/>
      <c r="BJ71" s="255"/>
      <c r="BK71" s="255"/>
      <c r="BL71" s="255"/>
      <c r="BM71" s="255"/>
      <c r="BN71" s="255"/>
      <c r="BO71" s="255"/>
      <c r="BP71" s="255"/>
      <c r="BQ71" s="255"/>
      <c r="BR71" s="255"/>
      <c r="BS71" s="255"/>
      <c r="BT71" s="255"/>
      <c r="BU71" s="255"/>
      <c r="BV71" s="255"/>
      <c r="BW71" s="255"/>
      <c r="BX71" s="255"/>
      <c r="BY71" s="255"/>
      <c r="BZ71" s="255"/>
      <c r="CA71" s="255"/>
      <c r="CB71" s="255"/>
      <c r="CC71" s="255"/>
      <c r="CD71" s="255"/>
      <c r="CE71" s="255"/>
      <c r="CF71" s="255"/>
      <c r="CG71" s="255"/>
      <c r="CH71" s="255"/>
      <c r="CI71" s="255"/>
      <c r="CJ71" s="255"/>
      <c r="CK71" s="255"/>
      <c r="CL71" s="255"/>
      <c r="CM71" s="255"/>
      <c r="CN71" s="255"/>
      <c r="CO71" s="255"/>
      <c r="CP71" s="255"/>
      <c r="CQ71" s="255"/>
      <c r="CR71" s="255"/>
      <c r="CS71" s="255"/>
      <c r="CT71" s="255"/>
      <c r="CU71" s="255"/>
      <c r="CV71" s="255"/>
      <c r="CW71" s="255"/>
      <c r="CX71" s="255"/>
      <c r="CY71" s="255"/>
      <c r="CZ71" s="255"/>
    </row>
    <row r="72" spans="1:104" s="240" customFormat="1" x14ac:dyDescent="0.25">
      <c r="A72" s="255"/>
      <c r="B72" s="255"/>
      <c r="C72" s="255"/>
      <c r="D72" s="255"/>
      <c r="E72" s="255"/>
      <c r="F72" s="255"/>
      <c r="G72" s="255"/>
      <c r="H72" s="255"/>
      <c r="I72" s="255"/>
      <c r="N72" s="241"/>
      <c r="O72" s="241"/>
      <c r="P72" s="241"/>
      <c r="Q72" s="241"/>
      <c r="R72" s="241"/>
      <c r="S72" s="241"/>
      <c r="T72" s="254"/>
      <c r="U72" s="296"/>
      <c r="V72" s="254"/>
      <c r="W72" s="254"/>
      <c r="X72" s="254"/>
      <c r="Y72" s="254"/>
      <c r="Z72" s="254"/>
      <c r="AA72" s="254"/>
      <c r="AB72" s="254"/>
      <c r="AC72" s="254"/>
      <c r="AD72" s="254"/>
      <c r="AE72" s="254"/>
      <c r="AF72" s="254"/>
      <c r="AG72" s="254"/>
      <c r="AH72" s="254"/>
      <c r="AI72" s="254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  <c r="AU72" s="255"/>
      <c r="AV72" s="255"/>
      <c r="AW72" s="255"/>
      <c r="AX72" s="255"/>
      <c r="AY72" s="255"/>
      <c r="AZ72" s="255"/>
      <c r="BA72" s="255"/>
      <c r="BB72" s="255"/>
      <c r="BC72" s="255"/>
      <c r="BD72" s="255"/>
      <c r="BE72" s="255"/>
      <c r="BF72" s="255"/>
      <c r="BG72" s="255"/>
      <c r="BH72" s="255"/>
      <c r="BI72" s="255"/>
      <c r="BJ72" s="255"/>
      <c r="BK72" s="255"/>
      <c r="BL72" s="255"/>
      <c r="BM72" s="255"/>
      <c r="BN72" s="255"/>
      <c r="BO72" s="255"/>
      <c r="BP72" s="255"/>
      <c r="BQ72" s="255"/>
      <c r="BR72" s="255"/>
      <c r="BS72" s="255"/>
      <c r="BT72" s="255"/>
      <c r="BU72" s="255"/>
      <c r="BV72" s="255"/>
      <c r="BW72" s="255"/>
      <c r="BX72" s="255"/>
      <c r="BY72" s="255"/>
      <c r="BZ72" s="255"/>
      <c r="CA72" s="255"/>
      <c r="CB72" s="255"/>
      <c r="CC72" s="255"/>
      <c r="CD72" s="255"/>
      <c r="CE72" s="255"/>
      <c r="CF72" s="255"/>
      <c r="CG72" s="255"/>
      <c r="CH72" s="255"/>
      <c r="CI72" s="255"/>
      <c r="CJ72" s="255"/>
      <c r="CK72" s="255"/>
      <c r="CL72" s="255"/>
      <c r="CM72" s="255"/>
      <c r="CN72" s="255"/>
      <c r="CO72" s="255"/>
      <c r="CP72" s="255"/>
      <c r="CQ72" s="255"/>
      <c r="CR72" s="255"/>
      <c r="CS72" s="255"/>
      <c r="CT72" s="255"/>
      <c r="CU72" s="255"/>
      <c r="CV72" s="255"/>
      <c r="CW72" s="255"/>
      <c r="CX72" s="255"/>
      <c r="CY72" s="255"/>
      <c r="CZ72" s="255"/>
    </row>
    <row r="73" spans="1:104" s="240" customFormat="1" x14ac:dyDescent="0.25">
      <c r="A73" s="255"/>
      <c r="B73" s="255"/>
      <c r="C73" s="255"/>
      <c r="D73" s="255"/>
      <c r="E73" s="255"/>
      <c r="F73" s="255"/>
      <c r="G73" s="255"/>
      <c r="H73" s="255"/>
      <c r="I73" s="255"/>
      <c r="N73" s="241"/>
      <c r="O73" s="241"/>
      <c r="P73" s="241"/>
      <c r="Q73" s="241"/>
      <c r="R73" s="241"/>
      <c r="S73" s="241"/>
      <c r="T73" s="254"/>
      <c r="U73" s="296"/>
      <c r="V73" s="254"/>
      <c r="W73" s="254"/>
      <c r="X73" s="254"/>
      <c r="Y73" s="254"/>
      <c r="Z73" s="254"/>
      <c r="AA73" s="254"/>
      <c r="AB73" s="254"/>
      <c r="AC73" s="254"/>
      <c r="AD73" s="254"/>
      <c r="AE73" s="254"/>
      <c r="AF73" s="254"/>
      <c r="AG73" s="254"/>
      <c r="AH73" s="254"/>
      <c r="AI73" s="254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  <c r="AT73" s="255"/>
      <c r="AU73" s="255"/>
      <c r="AV73" s="255"/>
      <c r="AW73" s="255"/>
      <c r="AX73" s="255"/>
      <c r="AY73" s="255"/>
      <c r="AZ73" s="255"/>
      <c r="BA73" s="255"/>
      <c r="BB73" s="255"/>
      <c r="BC73" s="255"/>
      <c r="BD73" s="255"/>
      <c r="BE73" s="255"/>
      <c r="BF73" s="255"/>
      <c r="BG73" s="255"/>
      <c r="BH73" s="255"/>
      <c r="BI73" s="255"/>
      <c r="BJ73" s="255"/>
      <c r="BK73" s="255"/>
      <c r="BL73" s="255"/>
      <c r="BM73" s="255"/>
      <c r="BN73" s="255"/>
      <c r="BO73" s="255"/>
      <c r="BP73" s="255"/>
      <c r="BQ73" s="255"/>
      <c r="BR73" s="255"/>
      <c r="BS73" s="255"/>
      <c r="BT73" s="255"/>
      <c r="BU73" s="255"/>
      <c r="BV73" s="255"/>
      <c r="BW73" s="255"/>
      <c r="BX73" s="255"/>
      <c r="BY73" s="255"/>
      <c r="BZ73" s="255"/>
      <c r="CA73" s="255"/>
      <c r="CB73" s="255"/>
      <c r="CC73" s="255"/>
      <c r="CD73" s="255"/>
      <c r="CE73" s="255"/>
      <c r="CF73" s="255"/>
      <c r="CG73" s="255"/>
      <c r="CH73" s="255"/>
      <c r="CI73" s="255"/>
      <c r="CJ73" s="255"/>
      <c r="CK73" s="255"/>
      <c r="CL73" s="255"/>
      <c r="CM73" s="255"/>
      <c r="CN73" s="255"/>
      <c r="CO73" s="255"/>
      <c r="CP73" s="255"/>
      <c r="CQ73" s="255"/>
      <c r="CR73" s="255"/>
      <c r="CS73" s="255"/>
      <c r="CT73" s="255"/>
      <c r="CU73" s="255"/>
      <c r="CV73" s="255"/>
      <c r="CW73" s="255"/>
      <c r="CX73" s="255"/>
      <c r="CY73" s="255"/>
      <c r="CZ73" s="255"/>
    </row>
    <row r="74" spans="1:104" s="240" customFormat="1" x14ac:dyDescent="0.25">
      <c r="A74" s="255"/>
      <c r="B74" s="255"/>
      <c r="C74" s="255"/>
      <c r="D74" s="255"/>
      <c r="E74" s="255"/>
      <c r="F74" s="255"/>
      <c r="G74" s="255"/>
      <c r="H74" s="255"/>
      <c r="I74" s="255"/>
      <c r="N74" s="241"/>
      <c r="O74" s="241"/>
      <c r="P74" s="241"/>
      <c r="Q74" s="241"/>
      <c r="R74" s="241"/>
      <c r="S74" s="241"/>
      <c r="T74" s="254"/>
      <c r="U74" s="296"/>
      <c r="V74" s="254"/>
      <c r="W74" s="254"/>
      <c r="X74" s="254"/>
      <c r="Y74" s="254"/>
      <c r="Z74" s="254"/>
      <c r="AA74" s="254"/>
      <c r="AB74" s="254"/>
      <c r="AC74" s="254"/>
      <c r="AD74" s="254"/>
      <c r="AE74" s="254"/>
      <c r="AF74" s="254"/>
      <c r="AG74" s="254"/>
      <c r="AH74" s="254"/>
      <c r="AI74" s="254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  <c r="AU74" s="255"/>
      <c r="AV74" s="255"/>
      <c r="AW74" s="255"/>
      <c r="AX74" s="255"/>
      <c r="AY74" s="255"/>
      <c r="AZ74" s="255"/>
      <c r="BA74" s="255"/>
      <c r="BB74" s="255"/>
      <c r="BC74" s="255"/>
      <c r="BD74" s="255"/>
      <c r="BE74" s="255"/>
      <c r="BF74" s="255"/>
      <c r="BG74" s="255"/>
      <c r="BH74" s="255"/>
      <c r="BI74" s="255"/>
      <c r="BJ74" s="255"/>
      <c r="BK74" s="255"/>
      <c r="BL74" s="255"/>
      <c r="BM74" s="255"/>
      <c r="BN74" s="255"/>
      <c r="BO74" s="255"/>
      <c r="BP74" s="255"/>
      <c r="BQ74" s="255"/>
      <c r="BR74" s="255"/>
      <c r="BS74" s="255"/>
      <c r="BT74" s="255"/>
      <c r="BU74" s="255"/>
      <c r="BV74" s="255"/>
      <c r="BW74" s="255"/>
      <c r="BX74" s="255"/>
      <c r="BY74" s="255"/>
      <c r="BZ74" s="255"/>
      <c r="CA74" s="255"/>
      <c r="CB74" s="255"/>
      <c r="CC74" s="255"/>
      <c r="CD74" s="255"/>
      <c r="CE74" s="255"/>
      <c r="CF74" s="255"/>
      <c r="CG74" s="255"/>
      <c r="CH74" s="255"/>
      <c r="CI74" s="255"/>
      <c r="CJ74" s="255"/>
      <c r="CK74" s="255"/>
      <c r="CL74" s="255"/>
      <c r="CM74" s="255"/>
      <c r="CN74" s="255"/>
      <c r="CO74" s="255"/>
      <c r="CP74" s="255"/>
      <c r="CQ74" s="255"/>
      <c r="CR74" s="255"/>
      <c r="CS74" s="255"/>
      <c r="CT74" s="255"/>
      <c r="CU74" s="255"/>
      <c r="CV74" s="255"/>
      <c r="CW74" s="255"/>
      <c r="CX74" s="255"/>
      <c r="CY74" s="255"/>
      <c r="CZ74" s="255"/>
    </row>
    <row r="75" spans="1:104" x14ac:dyDescent="0.25">
      <c r="B75" s="254"/>
      <c r="C75" s="254"/>
      <c r="D75" s="254"/>
      <c r="E75" s="254"/>
      <c r="F75" s="254"/>
      <c r="G75" s="254"/>
      <c r="H75" s="254"/>
      <c r="I75" s="254"/>
    </row>
    <row r="76" spans="1:104" x14ac:dyDescent="0.25">
      <c r="B76" s="254"/>
      <c r="C76" s="254"/>
      <c r="D76" s="254"/>
      <c r="E76" s="254"/>
      <c r="F76" s="254"/>
      <c r="G76" s="254"/>
      <c r="H76" s="254"/>
      <c r="I76" s="254"/>
    </row>
    <row r="77" spans="1:104" x14ac:dyDescent="0.25">
      <c r="B77" s="254"/>
      <c r="C77" s="254"/>
      <c r="D77" s="254"/>
      <c r="E77" s="254"/>
      <c r="F77" s="254"/>
      <c r="G77" s="254"/>
      <c r="H77" s="254"/>
      <c r="I77" s="254"/>
    </row>
    <row r="78" spans="1:104" x14ac:dyDescent="0.25">
      <c r="B78" s="254"/>
      <c r="C78" s="254"/>
      <c r="D78" s="254"/>
      <c r="E78" s="254"/>
      <c r="F78" s="254"/>
      <c r="G78" s="254"/>
      <c r="H78" s="254"/>
      <c r="I78" s="254"/>
    </row>
    <row r="79" spans="1:104" x14ac:dyDescent="0.25">
      <c r="B79" s="254"/>
      <c r="C79" s="254"/>
      <c r="D79" s="254"/>
      <c r="E79" s="254"/>
      <c r="F79" s="254"/>
      <c r="G79" s="254"/>
      <c r="H79" s="254"/>
      <c r="I79" s="254"/>
    </row>
    <row r="80" spans="1:104" x14ac:dyDescent="0.25">
      <c r="B80" s="254"/>
      <c r="C80" s="254"/>
      <c r="D80" s="254"/>
      <c r="E80" s="254"/>
      <c r="F80" s="254"/>
      <c r="G80" s="254"/>
      <c r="H80" s="254"/>
      <c r="I80" s="254"/>
    </row>
    <row r="81" spans="1:104" x14ac:dyDescent="0.25">
      <c r="B81" s="254"/>
      <c r="C81" s="254"/>
      <c r="D81" s="254"/>
      <c r="E81" s="254"/>
      <c r="F81" s="254"/>
      <c r="G81" s="254"/>
      <c r="H81" s="254"/>
      <c r="I81" s="254"/>
    </row>
    <row r="82" spans="1:104" x14ac:dyDescent="0.25">
      <c r="B82" s="254"/>
      <c r="C82" s="254"/>
      <c r="D82" s="254"/>
      <c r="E82" s="254"/>
      <c r="F82" s="254"/>
      <c r="G82" s="254"/>
      <c r="H82" s="254"/>
      <c r="I82" s="254"/>
    </row>
    <row r="83" spans="1:104" x14ac:dyDescent="0.25">
      <c r="B83" s="254"/>
      <c r="C83" s="254"/>
      <c r="D83" s="254"/>
      <c r="E83" s="254"/>
      <c r="F83" s="254"/>
      <c r="G83" s="254"/>
      <c r="H83" s="254"/>
      <c r="I83" s="254"/>
    </row>
    <row r="84" spans="1:104" x14ac:dyDescent="0.25">
      <c r="B84" s="254"/>
      <c r="C84" s="254"/>
      <c r="D84" s="254"/>
      <c r="E84" s="254"/>
      <c r="F84" s="254"/>
      <c r="G84" s="254"/>
      <c r="H84" s="254"/>
      <c r="I84" s="254"/>
    </row>
    <row r="85" spans="1:104" x14ac:dyDescent="0.25">
      <c r="B85" s="254"/>
      <c r="C85" s="254"/>
      <c r="D85" s="254"/>
      <c r="E85" s="254"/>
      <c r="F85" s="254"/>
      <c r="G85" s="254"/>
      <c r="H85" s="254"/>
      <c r="I85" s="254"/>
    </row>
    <row r="86" spans="1:104" s="240" customFormat="1" x14ac:dyDescent="0.25">
      <c r="A86" s="255"/>
      <c r="B86" s="255"/>
      <c r="C86" s="255"/>
      <c r="D86" s="255"/>
      <c r="E86" s="255"/>
      <c r="F86" s="255"/>
      <c r="G86" s="255"/>
      <c r="H86" s="255"/>
      <c r="I86" s="255"/>
      <c r="N86" s="241"/>
      <c r="O86" s="241"/>
      <c r="P86" s="241"/>
      <c r="Q86" s="241"/>
      <c r="R86" s="241"/>
      <c r="S86" s="241"/>
      <c r="T86" s="254"/>
      <c r="U86" s="296"/>
      <c r="V86" s="254"/>
      <c r="W86" s="254"/>
      <c r="X86" s="254"/>
      <c r="Y86" s="254"/>
      <c r="Z86" s="254"/>
      <c r="AA86" s="254"/>
      <c r="AB86" s="254"/>
      <c r="AC86" s="254"/>
      <c r="AD86" s="254"/>
      <c r="AE86" s="254"/>
      <c r="AF86" s="254"/>
      <c r="AG86" s="254"/>
      <c r="AH86" s="254"/>
      <c r="AI86" s="254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  <c r="AT86" s="255"/>
      <c r="AU86" s="255"/>
      <c r="AV86" s="255"/>
      <c r="AW86" s="255"/>
      <c r="AX86" s="255"/>
      <c r="AY86" s="255"/>
      <c r="AZ86" s="255"/>
      <c r="BA86" s="255"/>
      <c r="BB86" s="255"/>
      <c r="BC86" s="255"/>
      <c r="BD86" s="255"/>
      <c r="BE86" s="255"/>
      <c r="BF86" s="255"/>
      <c r="BG86" s="255"/>
      <c r="BH86" s="255"/>
      <c r="BI86" s="255"/>
      <c r="BJ86" s="255"/>
      <c r="BK86" s="255"/>
      <c r="BL86" s="255"/>
      <c r="BM86" s="255"/>
      <c r="BN86" s="255"/>
      <c r="BO86" s="255"/>
      <c r="BP86" s="255"/>
      <c r="BQ86" s="255"/>
      <c r="BR86" s="255"/>
      <c r="BS86" s="255"/>
      <c r="BT86" s="255"/>
      <c r="BU86" s="255"/>
      <c r="BV86" s="255"/>
      <c r="BW86" s="255"/>
      <c r="BX86" s="255"/>
      <c r="BY86" s="255"/>
      <c r="BZ86" s="255"/>
      <c r="CA86" s="255"/>
      <c r="CB86" s="255"/>
      <c r="CC86" s="255"/>
      <c r="CD86" s="255"/>
      <c r="CE86" s="255"/>
      <c r="CF86" s="255"/>
      <c r="CG86" s="255"/>
      <c r="CH86" s="255"/>
      <c r="CI86" s="255"/>
      <c r="CJ86" s="255"/>
      <c r="CK86" s="255"/>
      <c r="CL86" s="255"/>
      <c r="CM86" s="255"/>
      <c r="CN86" s="255"/>
      <c r="CO86" s="255"/>
      <c r="CP86" s="255"/>
      <c r="CQ86" s="255"/>
      <c r="CR86" s="255"/>
      <c r="CS86" s="255"/>
      <c r="CT86" s="255"/>
      <c r="CU86" s="255"/>
      <c r="CV86" s="255"/>
      <c r="CW86" s="255"/>
      <c r="CX86" s="255"/>
      <c r="CY86" s="255"/>
      <c r="CZ86" s="255"/>
    </row>
    <row r="87" spans="1:104" s="240" customFormat="1" x14ac:dyDescent="0.25">
      <c r="A87" s="255"/>
      <c r="B87" s="255"/>
      <c r="C87" s="255"/>
      <c r="D87" s="255"/>
      <c r="E87" s="255"/>
      <c r="F87" s="255"/>
      <c r="G87" s="255"/>
      <c r="H87" s="255"/>
      <c r="I87" s="255"/>
      <c r="N87" s="241"/>
      <c r="O87" s="241"/>
      <c r="P87" s="241"/>
      <c r="Q87" s="241"/>
      <c r="R87" s="241"/>
      <c r="S87" s="241"/>
      <c r="T87" s="254"/>
      <c r="U87" s="296"/>
      <c r="V87" s="254"/>
      <c r="W87" s="254"/>
      <c r="X87" s="254"/>
      <c r="Y87" s="254"/>
      <c r="Z87" s="254"/>
      <c r="AA87" s="254"/>
      <c r="AB87" s="254"/>
      <c r="AC87" s="254"/>
      <c r="AD87" s="254"/>
      <c r="AE87" s="254"/>
      <c r="AF87" s="254"/>
      <c r="AG87" s="254"/>
      <c r="AH87" s="254"/>
      <c r="AI87" s="254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55"/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5"/>
      <c r="BI87" s="255"/>
      <c r="BJ87" s="255"/>
      <c r="BK87" s="255"/>
      <c r="BL87" s="255"/>
      <c r="BM87" s="255"/>
      <c r="BN87" s="255"/>
      <c r="BO87" s="255"/>
      <c r="BP87" s="255"/>
      <c r="BQ87" s="255"/>
      <c r="BR87" s="255"/>
      <c r="BS87" s="255"/>
      <c r="BT87" s="255"/>
      <c r="BU87" s="255"/>
      <c r="BV87" s="255"/>
      <c r="BW87" s="255"/>
      <c r="BX87" s="255"/>
      <c r="BY87" s="255"/>
      <c r="BZ87" s="255"/>
      <c r="CA87" s="255"/>
      <c r="CB87" s="255"/>
      <c r="CC87" s="255"/>
      <c r="CD87" s="255"/>
      <c r="CE87" s="255"/>
      <c r="CF87" s="255"/>
      <c r="CG87" s="255"/>
      <c r="CH87" s="255"/>
      <c r="CI87" s="255"/>
      <c r="CJ87" s="255"/>
      <c r="CK87" s="255"/>
      <c r="CL87" s="255"/>
      <c r="CM87" s="255"/>
      <c r="CN87" s="255"/>
      <c r="CO87" s="255"/>
      <c r="CP87" s="255"/>
      <c r="CQ87" s="255"/>
      <c r="CR87" s="255"/>
      <c r="CS87" s="255"/>
      <c r="CT87" s="255"/>
      <c r="CU87" s="255"/>
      <c r="CV87" s="255"/>
      <c r="CW87" s="255"/>
      <c r="CX87" s="255"/>
      <c r="CY87" s="255"/>
      <c r="CZ87" s="255"/>
    </row>
    <row r="88" spans="1:104" s="240" customFormat="1" x14ac:dyDescent="0.25">
      <c r="A88" s="255"/>
      <c r="B88" s="255"/>
      <c r="C88" s="255"/>
      <c r="D88" s="255"/>
      <c r="E88" s="255"/>
      <c r="F88" s="255"/>
      <c r="G88" s="255"/>
      <c r="H88" s="255"/>
      <c r="I88" s="255"/>
      <c r="N88" s="241"/>
      <c r="O88" s="241"/>
      <c r="P88" s="241"/>
      <c r="Q88" s="241"/>
      <c r="R88" s="241"/>
      <c r="S88" s="241"/>
      <c r="T88" s="254"/>
      <c r="U88" s="296"/>
      <c r="V88" s="254"/>
      <c r="W88" s="254"/>
      <c r="X88" s="254"/>
      <c r="Y88" s="254"/>
      <c r="Z88" s="254"/>
      <c r="AA88" s="254"/>
      <c r="AB88" s="254"/>
      <c r="AC88" s="254"/>
      <c r="AD88" s="254"/>
      <c r="AE88" s="254"/>
      <c r="AF88" s="254"/>
      <c r="AG88" s="254"/>
      <c r="AH88" s="254"/>
      <c r="AI88" s="254"/>
      <c r="AJ88" s="255"/>
      <c r="AK88" s="255"/>
      <c r="AL88" s="255"/>
      <c r="AM88" s="255"/>
      <c r="AN88" s="255"/>
      <c r="AO88" s="255"/>
      <c r="AP88" s="255"/>
      <c r="AQ88" s="255"/>
      <c r="AR88" s="255"/>
      <c r="AS88" s="255"/>
      <c r="AT88" s="255"/>
      <c r="AU88" s="255"/>
      <c r="AV88" s="255"/>
      <c r="AW88" s="255"/>
      <c r="AX88" s="255"/>
      <c r="AY88" s="255"/>
      <c r="AZ88" s="255"/>
      <c r="BA88" s="255"/>
      <c r="BB88" s="255"/>
      <c r="BC88" s="255"/>
      <c r="BD88" s="255"/>
      <c r="BE88" s="255"/>
      <c r="BF88" s="255"/>
      <c r="BG88" s="255"/>
      <c r="BH88" s="255"/>
      <c r="BI88" s="255"/>
      <c r="BJ88" s="255"/>
      <c r="BK88" s="255"/>
      <c r="BL88" s="255"/>
      <c r="BM88" s="255"/>
      <c r="BN88" s="255"/>
      <c r="BO88" s="255"/>
      <c r="BP88" s="255"/>
      <c r="BQ88" s="255"/>
      <c r="BR88" s="255"/>
      <c r="BS88" s="255"/>
      <c r="BT88" s="255"/>
      <c r="BU88" s="255"/>
      <c r="BV88" s="255"/>
      <c r="BW88" s="255"/>
      <c r="BX88" s="255"/>
      <c r="BY88" s="255"/>
      <c r="BZ88" s="255"/>
      <c r="CA88" s="255"/>
      <c r="CB88" s="255"/>
      <c r="CC88" s="255"/>
      <c r="CD88" s="255"/>
      <c r="CE88" s="255"/>
      <c r="CF88" s="255"/>
      <c r="CG88" s="255"/>
      <c r="CH88" s="255"/>
      <c r="CI88" s="255"/>
      <c r="CJ88" s="255"/>
      <c r="CK88" s="255"/>
      <c r="CL88" s="255"/>
      <c r="CM88" s="255"/>
      <c r="CN88" s="255"/>
      <c r="CO88" s="255"/>
      <c r="CP88" s="255"/>
      <c r="CQ88" s="255"/>
      <c r="CR88" s="255"/>
      <c r="CS88" s="255"/>
      <c r="CT88" s="255"/>
      <c r="CU88" s="255"/>
      <c r="CV88" s="255"/>
      <c r="CW88" s="255"/>
      <c r="CX88" s="255"/>
      <c r="CY88" s="255"/>
      <c r="CZ88" s="255"/>
    </row>
    <row r="89" spans="1:104" s="240" customFormat="1" x14ac:dyDescent="0.25">
      <c r="A89" s="255"/>
      <c r="B89" s="255"/>
      <c r="C89" s="255"/>
      <c r="D89" s="255"/>
      <c r="E89" s="255"/>
      <c r="F89" s="255"/>
      <c r="G89" s="255"/>
      <c r="H89" s="255"/>
      <c r="I89" s="255"/>
      <c r="N89" s="241"/>
      <c r="O89" s="241"/>
      <c r="P89" s="241"/>
      <c r="Q89" s="241"/>
      <c r="R89" s="241"/>
      <c r="S89" s="241"/>
      <c r="T89" s="254"/>
      <c r="U89" s="296"/>
      <c r="V89" s="254"/>
      <c r="W89" s="254"/>
      <c r="X89" s="254"/>
      <c r="Y89" s="254"/>
      <c r="Z89" s="254"/>
      <c r="AA89" s="254"/>
      <c r="AB89" s="254"/>
      <c r="AC89" s="254"/>
      <c r="AD89" s="254"/>
      <c r="AE89" s="254"/>
      <c r="AF89" s="254"/>
      <c r="AG89" s="254"/>
      <c r="AH89" s="254"/>
      <c r="AI89" s="254"/>
      <c r="AJ89" s="255"/>
      <c r="AK89" s="255"/>
      <c r="AL89" s="255"/>
      <c r="AM89" s="255"/>
      <c r="AN89" s="255"/>
      <c r="AO89" s="255"/>
      <c r="AP89" s="255"/>
      <c r="AQ89" s="255"/>
      <c r="AR89" s="255"/>
      <c r="AS89" s="255"/>
      <c r="AT89" s="255"/>
      <c r="AU89" s="255"/>
      <c r="AV89" s="255"/>
      <c r="AW89" s="255"/>
      <c r="AX89" s="255"/>
      <c r="AY89" s="255"/>
      <c r="AZ89" s="255"/>
      <c r="BA89" s="255"/>
      <c r="BB89" s="255"/>
      <c r="BC89" s="255"/>
      <c r="BD89" s="255"/>
      <c r="BE89" s="255"/>
      <c r="BF89" s="255"/>
      <c r="BG89" s="255"/>
      <c r="BH89" s="255"/>
      <c r="BI89" s="255"/>
      <c r="BJ89" s="255"/>
      <c r="BK89" s="255"/>
      <c r="BL89" s="255"/>
      <c r="BM89" s="255"/>
      <c r="BN89" s="255"/>
      <c r="BO89" s="255"/>
      <c r="BP89" s="255"/>
      <c r="BQ89" s="255"/>
      <c r="BR89" s="255"/>
      <c r="BS89" s="255"/>
      <c r="BT89" s="255"/>
      <c r="BU89" s="255"/>
      <c r="BV89" s="255"/>
      <c r="BW89" s="255"/>
      <c r="BX89" s="255"/>
      <c r="BY89" s="255"/>
      <c r="BZ89" s="255"/>
      <c r="CA89" s="255"/>
      <c r="CB89" s="255"/>
      <c r="CC89" s="255"/>
      <c r="CD89" s="255"/>
      <c r="CE89" s="255"/>
      <c r="CF89" s="255"/>
      <c r="CG89" s="255"/>
      <c r="CH89" s="255"/>
      <c r="CI89" s="255"/>
      <c r="CJ89" s="255"/>
      <c r="CK89" s="255"/>
      <c r="CL89" s="255"/>
      <c r="CM89" s="255"/>
      <c r="CN89" s="255"/>
      <c r="CO89" s="255"/>
      <c r="CP89" s="255"/>
      <c r="CQ89" s="255"/>
      <c r="CR89" s="255"/>
      <c r="CS89" s="255"/>
      <c r="CT89" s="255"/>
      <c r="CU89" s="255"/>
      <c r="CV89" s="255"/>
      <c r="CW89" s="255"/>
      <c r="CX89" s="255"/>
      <c r="CY89" s="255"/>
      <c r="CZ89" s="255"/>
    </row>
    <row r="90" spans="1:104" s="240" customFormat="1" x14ac:dyDescent="0.25">
      <c r="A90" s="255"/>
      <c r="B90" s="255"/>
      <c r="C90" s="255"/>
      <c r="D90" s="255"/>
      <c r="E90" s="255"/>
      <c r="F90" s="255"/>
      <c r="G90" s="255"/>
      <c r="H90" s="255"/>
      <c r="I90" s="255"/>
      <c r="N90" s="241"/>
      <c r="O90" s="241"/>
      <c r="P90" s="241"/>
      <c r="Q90" s="241"/>
      <c r="R90" s="241"/>
      <c r="S90" s="241"/>
      <c r="T90" s="254"/>
      <c r="U90" s="296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4"/>
      <c r="AI90" s="254"/>
      <c r="AJ90" s="255"/>
      <c r="AK90" s="255"/>
      <c r="AL90" s="255"/>
      <c r="AM90" s="255"/>
      <c r="AN90" s="255"/>
      <c r="AO90" s="255"/>
      <c r="AP90" s="255"/>
      <c r="AQ90" s="255"/>
      <c r="AR90" s="255"/>
      <c r="AS90" s="255"/>
      <c r="AT90" s="255"/>
      <c r="AU90" s="255"/>
      <c r="AV90" s="255"/>
      <c r="AW90" s="255"/>
      <c r="AX90" s="255"/>
      <c r="AY90" s="255"/>
      <c r="AZ90" s="255"/>
      <c r="BA90" s="255"/>
      <c r="BB90" s="255"/>
      <c r="BC90" s="255"/>
      <c r="BD90" s="255"/>
      <c r="BE90" s="255"/>
      <c r="BF90" s="255"/>
      <c r="BG90" s="255"/>
      <c r="BH90" s="255"/>
      <c r="BI90" s="255"/>
      <c r="BJ90" s="255"/>
      <c r="BK90" s="255"/>
      <c r="BL90" s="255"/>
      <c r="BM90" s="255"/>
      <c r="BN90" s="255"/>
      <c r="BO90" s="255"/>
      <c r="BP90" s="255"/>
      <c r="BQ90" s="255"/>
      <c r="BR90" s="255"/>
      <c r="BS90" s="255"/>
      <c r="BT90" s="255"/>
      <c r="BU90" s="255"/>
      <c r="BV90" s="255"/>
      <c r="BW90" s="255"/>
      <c r="BX90" s="255"/>
      <c r="BY90" s="255"/>
      <c r="BZ90" s="255"/>
      <c r="CA90" s="255"/>
      <c r="CB90" s="255"/>
      <c r="CC90" s="255"/>
      <c r="CD90" s="255"/>
      <c r="CE90" s="255"/>
      <c r="CF90" s="255"/>
      <c r="CG90" s="255"/>
      <c r="CH90" s="255"/>
      <c r="CI90" s="255"/>
      <c r="CJ90" s="255"/>
      <c r="CK90" s="255"/>
      <c r="CL90" s="255"/>
      <c r="CM90" s="255"/>
      <c r="CN90" s="255"/>
      <c r="CO90" s="255"/>
      <c r="CP90" s="255"/>
      <c r="CQ90" s="255"/>
      <c r="CR90" s="255"/>
      <c r="CS90" s="255"/>
      <c r="CT90" s="255"/>
      <c r="CU90" s="255"/>
      <c r="CV90" s="255"/>
      <c r="CW90" s="255"/>
      <c r="CX90" s="255"/>
      <c r="CY90" s="255"/>
      <c r="CZ90" s="255"/>
    </row>
    <row r="91" spans="1:104" s="240" customFormat="1" x14ac:dyDescent="0.25">
      <c r="A91" s="255"/>
      <c r="B91" s="255"/>
      <c r="C91" s="255"/>
      <c r="D91" s="255"/>
      <c r="E91" s="255"/>
      <c r="F91" s="255"/>
      <c r="G91" s="255"/>
      <c r="H91" s="255"/>
      <c r="I91" s="255"/>
      <c r="N91" s="241"/>
      <c r="O91" s="241"/>
      <c r="P91" s="241"/>
      <c r="Q91" s="241"/>
      <c r="R91" s="241"/>
      <c r="S91" s="241"/>
      <c r="T91" s="254"/>
      <c r="U91" s="296"/>
      <c r="V91" s="254"/>
      <c r="W91" s="254"/>
      <c r="X91" s="254"/>
      <c r="Y91" s="254"/>
      <c r="Z91" s="254"/>
      <c r="AA91" s="254"/>
      <c r="AB91" s="254"/>
      <c r="AC91" s="254"/>
      <c r="AD91" s="254"/>
      <c r="AE91" s="254"/>
      <c r="AF91" s="254"/>
      <c r="AG91" s="254"/>
      <c r="AH91" s="254"/>
      <c r="AI91" s="254"/>
      <c r="AJ91" s="255"/>
      <c r="AK91" s="255"/>
      <c r="AL91" s="255"/>
      <c r="AM91" s="255"/>
      <c r="AN91" s="255"/>
      <c r="AO91" s="255"/>
      <c r="AP91" s="255"/>
      <c r="AQ91" s="255"/>
      <c r="AR91" s="255"/>
      <c r="AS91" s="255"/>
      <c r="AT91" s="255"/>
      <c r="AU91" s="255"/>
      <c r="AV91" s="255"/>
      <c r="AW91" s="255"/>
      <c r="AX91" s="255"/>
      <c r="AY91" s="255"/>
      <c r="AZ91" s="255"/>
      <c r="BA91" s="255"/>
      <c r="BB91" s="255"/>
      <c r="BC91" s="255"/>
      <c r="BD91" s="255"/>
      <c r="BE91" s="255"/>
      <c r="BF91" s="255"/>
      <c r="BG91" s="255"/>
      <c r="BH91" s="255"/>
      <c r="BI91" s="255"/>
      <c r="BJ91" s="255"/>
      <c r="BK91" s="255"/>
      <c r="BL91" s="255"/>
      <c r="BM91" s="255"/>
      <c r="BN91" s="255"/>
      <c r="BO91" s="255"/>
      <c r="BP91" s="255"/>
      <c r="BQ91" s="255"/>
      <c r="BR91" s="255"/>
      <c r="BS91" s="255"/>
      <c r="BT91" s="255"/>
      <c r="BU91" s="255"/>
      <c r="BV91" s="255"/>
      <c r="BW91" s="255"/>
      <c r="BX91" s="255"/>
      <c r="BY91" s="255"/>
      <c r="BZ91" s="255"/>
      <c r="CA91" s="255"/>
      <c r="CB91" s="255"/>
      <c r="CC91" s="255"/>
      <c r="CD91" s="255"/>
      <c r="CE91" s="255"/>
      <c r="CF91" s="255"/>
      <c r="CG91" s="255"/>
      <c r="CH91" s="255"/>
      <c r="CI91" s="255"/>
      <c r="CJ91" s="255"/>
      <c r="CK91" s="255"/>
      <c r="CL91" s="255"/>
      <c r="CM91" s="255"/>
      <c r="CN91" s="255"/>
      <c r="CO91" s="255"/>
      <c r="CP91" s="255"/>
      <c r="CQ91" s="255"/>
      <c r="CR91" s="255"/>
      <c r="CS91" s="255"/>
      <c r="CT91" s="255"/>
      <c r="CU91" s="255"/>
      <c r="CV91" s="255"/>
      <c r="CW91" s="255"/>
      <c r="CX91" s="255"/>
      <c r="CY91" s="255"/>
      <c r="CZ91" s="255"/>
    </row>
    <row r="92" spans="1:104" s="240" customFormat="1" x14ac:dyDescent="0.25">
      <c r="A92" s="255"/>
      <c r="B92" s="255"/>
      <c r="C92" s="255"/>
      <c r="D92" s="255"/>
      <c r="E92" s="255"/>
      <c r="F92" s="255"/>
      <c r="G92" s="255"/>
      <c r="H92" s="255"/>
      <c r="I92" s="255"/>
      <c r="N92" s="241"/>
      <c r="O92" s="241"/>
      <c r="P92" s="241"/>
      <c r="Q92" s="241"/>
      <c r="R92" s="241"/>
      <c r="S92" s="241"/>
      <c r="T92" s="254"/>
      <c r="U92" s="296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4"/>
      <c r="AI92" s="254"/>
      <c r="AJ92" s="255"/>
      <c r="AK92" s="255"/>
      <c r="AL92" s="255"/>
      <c r="AM92" s="255"/>
      <c r="AN92" s="255"/>
      <c r="AO92" s="255"/>
      <c r="AP92" s="255"/>
      <c r="AQ92" s="255"/>
      <c r="AR92" s="255"/>
      <c r="AS92" s="255"/>
      <c r="AT92" s="255"/>
      <c r="AU92" s="255"/>
      <c r="AV92" s="255"/>
      <c r="AW92" s="255"/>
      <c r="AX92" s="255"/>
      <c r="AY92" s="255"/>
      <c r="AZ92" s="255"/>
      <c r="BA92" s="255"/>
      <c r="BB92" s="255"/>
      <c r="BC92" s="255"/>
      <c r="BD92" s="255"/>
      <c r="BE92" s="255"/>
      <c r="BF92" s="255"/>
      <c r="BG92" s="255"/>
      <c r="BH92" s="255"/>
      <c r="BI92" s="255"/>
      <c r="BJ92" s="255"/>
      <c r="BK92" s="255"/>
      <c r="BL92" s="255"/>
      <c r="BM92" s="255"/>
      <c r="BN92" s="255"/>
      <c r="BO92" s="255"/>
      <c r="BP92" s="255"/>
      <c r="BQ92" s="255"/>
      <c r="BR92" s="255"/>
      <c r="BS92" s="255"/>
      <c r="BT92" s="255"/>
      <c r="BU92" s="255"/>
      <c r="BV92" s="255"/>
      <c r="BW92" s="255"/>
      <c r="BX92" s="255"/>
      <c r="BY92" s="255"/>
      <c r="BZ92" s="255"/>
      <c r="CA92" s="255"/>
      <c r="CB92" s="255"/>
      <c r="CC92" s="255"/>
      <c r="CD92" s="255"/>
      <c r="CE92" s="255"/>
      <c r="CF92" s="255"/>
      <c r="CG92" s="255"/>
      <c r="CH92" s="255"/>
      <c r="CI92" s="255"/>
      <c r="CJ92" s="255"/>
      <c r="CK92" s="255"/>
      <c r="CL92" s="255"/>
      <c r="CM92" s="255"/>
      <c r="CN92" s="255"/>
      <c r="CO92" s="255"/>
      <c r="CP92" s="255"/>
      <c r="CQ92" s="255"/>
      <c r="CR92" s="255"/>
      <c r="CS92" s="255"/>
      <c r="CT92" s="255"/>
      <c r="CU92" s="255"/>
      <c r="CV92" s="255"/>
      <c r="CW92" s="255"/>
      <c r="CX92" s="255"/>
      <c r="CY92" s="255"/>
      <c r="CZ92" s="255"/>
    </row>
    <row r="93" spans="1:104" x14ac:dyDescent="0.25">
      <c r="B93" s="254"/>
      <c r="C93" s="254"/>
      <c r="D93" s="254"/>
      <c r="E93" s="254"/>
      <c r="F93" s="254"/>
      <c r="G93" s="254"/>
      <c r="H93" s="254"/>
      <c r="I93" s="254"/>
    </row>
    <row r="94" spans="1:104" s="240" customFormat="1" x14ac:dyDescent="0.25">
      <c r="A94" s="255"/>
      <c r="B94" s="255"/>
      <c r="C94" s="255"/>
      <c r="D94" s="255"/>
      <c r="E94" s="255"/>
      <c r="F94" s="255"/>
      <c r="G94" s="255"/>
      <c r="H94" s="255"/>
      <c r="I94" s="255"/>
      <c r="N94" s="241"/>
      <c r="O94" s="241"/>
      <c r="P94" s="241"/>
      <c r="Q94" s="241"/>
      <c r="R94" s="241"/>
      <c r="S94" s="241"/>
      <c r="T94" s="254"/>
      <c r="U94" s="296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  <c r="AI94" s="254"/>
      <c r="AJ94" s="255"/>
      <c r="AK94" s="255"/>
      <c r="AL94" s="255"/>
      <c r="AM94" s="255"/>
      <c r="AN94" s="255"/>
      <c r="AO94" s="255"/>
      <c r="AP94" s="255"/>
      <c r="AQ94" s="255"/>
      <c r="AR94" s="255"/>
      <c r="AS94" s="255"/>
      <c r="AT94" s="255"/>
      <c r="AU94" s="255"/>
      <c r="AV94" s="255"/>
      <c r="AW94" s="255"/>
      <c r="AX94" s="255"/>
      <c r="AY94" s="255"/>
      <c r="AZ94" s="255"/>
      <c r="BA94" s="255"/>
      <c r="BB94" s="255"/>
      <c r="BC94" s="255"/>
      <c r="BD94" s="255"/>
      <c r="BE94" s="255"/>
      <c r="BF94" s="255"/>
      <c r="BG94" s="255"/>
      <c r="BH94" s="255"/>
      <c r="BI94" s="255"/>
      <c r="BJ94" s="255"/>
      <c r="BK94" s="255"/>
      <c r="BL94" s="255"/>
      <c r="BM94" s="255"/>
      <c r="BN94" s="255"/>
      <c r="BO94" s="255"/>
      <c r="BP94" s="255"/>
      <c r="BQ94" s="255"/>
      <c r="BR94" s="255"/>
      <c r="BS94" s="255"/>
      <c r="BT94" s="255"/>
      <c r="BU94" s="255"/>
      <c r="BV94" s="255"/>
      <c r="BW94" s="255"/>
      <c r="BX94" s="255"/>
      <c r="BY94" s="255"/>
      <c r="BZ94" s="255"/>
      <c r="CA94" s="255"/>
      <c r="CB94" s="255"/>
      <c r="CC94" s="255"/>
      <c r="CD94" s="255"/>
      <c r="CE94" s="255"/>
      <c r="CF94" s="255"/>
      <c r="CG94" s="255"/>
      <c r="CH94" s="255"/>
      <c r="CI94" s="255"/>
      <c r="CJ94" s="255"/>
      <c r="CK94" s="255"/>
      <c r="CL94" s="255"/>
      <c r="CM94" s="255"/>
      <c r="CN94" s="255"/>
      <c r="CO94" s="255"/>
      <c r="CP94" s="255"/>
      <c r="CQ94" s="255"/>
      <c r="CR94" s="255"/>
      <c r="CS94" s="255"/>
      <c r="CT94" s="255"/>
      <c r="CU94" s="255"/>
      <c r="CV94" s="255"/>
      <c r="CW94" s="255"/>
      <c r="CX94" s="255"/>
      <c r="CY94" s="255"/>
      <c r="CZ94" s="255"/>
    </row>
    <row r="95" spans="1:104" x14ac:dyDescent="0.25">
      <c r="B95" s="254"/>
      <c r="C95" s="254"/>
      <c r="D95" s="254"/>
      <c r="E95" s="254"/>
      <c r="F95" s="254"/>
      <c r="G95" s="254"/>
      <c r="H95" s="254"/>
      <c r="I95" s="254"/>
    </row>
    <row r="96" spans="1:104" s="240" customFormat="1" x14ac:dyDescent="0.25">
      <c r="A96" s="255"/>
      <c r="B96" s="295"/>
      <c r="C96" s="255"/>
      <c r="D96" s="255"/>
      <c r="E96" s="255"/>
      <c r="F96" s="255"/>
      <c r="G96" s="255"/>
      <c r="H96" s="255"/>
      <c r="I96" s="255"/>
      <c r="N96" s="241"/>
      <c r="O96" s="241"/>
      <c r="P96" s="241"/>
      <c r="Q96" s="241"/>
      <c r="R96" s="241"/>
      <c r="S96" s="241"/>
      <c r="T96" s="254"/>
      <c r="U96" s="296"/>
      <c r="V96" s="254"/>
      <c r="W96" s="254"/>
      <c r="X96" s="254"/>
      <c r="Y96" s="254"/>
      <c r="Z96" s="254"/>
      <c r="AA96" s="254"/>
      <c r="AB96" s="254"/>
      <c r="AC96" s="254"/>
      <c r="AD96" s="254"/>
      <c r="AE96" s="254"/>
      <c r="AF96" s="254"/>
      <c r="AG96" s="254"/>
      <c r="AH96" s="254"/>
      <c r="AI96" s="254"/>
      <c r="AJ96" s="255"/>
      <c r="AK96" s="255"/>
      <c r="AL96" s="255"/>
      <c r="AM96" s="255"/>
      <c r="AN96" s="255"/>
      <c r="AO96" s="255"/>
      <c r="AP96" s="255"/>
      <c r="AQ96" s="255"/>
      <c r="AR96" s="255"/>
      <c r="AS96" s="255"/>
      <c r="AT96" s="255"/>
      <c r="AU96" s="255"/>
      <c r="AV96" s="255"/>
      <c r="AW96" s="255"/>
      <c r="AX96" s="255"/>
      <c r="AY96" s="255"/>
      <c r="AZ96" s="255"/>
      <c r="BA96" s="255"/>
      <c r="BB96" s="255"/>
      <c r="BC96" s="255"/>
      <c r="BD96" s="255"/>
      <c r="BE96" s="255"/>
      <c r="BF96" s="255"/>
      <c r="BG96" s="255"/>
      <c r="BH96" s="255"/>
      <c r="BI96" s="255"/>
      <c r="BJ96" s="255"/>
      <c r="BK96" s="255"/>
      <c r="BL96" s="255"/>
      <c r="BM96" s="255"/>
      <c r="BN96" s="255"/>
      <c r="BO96" s="255"/>
      <c r="BP96" s="255"/>
      <c r="BQ96" s="255"/>
      <c r="BR96" s="255"/>
      <c r="BS96" s="255"/>
      <c r="BT96" s="255"/>
      <c r="BU96" s="255"/>
      <c r="BV96" s="255"/>
      <c r="BW96" s="255"/>
      <c r="BX96" s="255"/>
      <c r="BY96" s="255"/>
      <c r="BZ96" s="255"/>
      <c r="CA96" s="255"/>
      <c r="CB96" s="255"/>
      <c r="CC96" s="255"/>
      <c r="CD96" s="255"/>
      <c r="CE96" s="255"/>
      <c r="CF96" s="255"/>
      <c r="CG96" s="255"/>
      <c r="CH96" s="255"/>
      <c r="CI96" s="255"/>
      <c r="CJ96" s="255"/>
      <c r="CK96" s="255"/>
      <c r="CL96" s="255"/>
      <c r="CM96" s="255"/>
      <c r="CN96" s="255"/>
      <c r="CO96" s="255"/>
      <c r="CP96" s="255"/>
      <c r="CQ96" s="255"/>
      <c r="CR96" s="255"/>
      <c r="CS96" s="255"/>
      <c r="CT96" s="255"/>
      <c r="CU96" s="255"/>
      <c r="CV96" s="255"/>
      <c r="CW96" s="255"/>
      <c r="CX96" s="255"/>
      <c r="CY96" s="255"/>
      <c r="CZ96" s="255"/>
    </row>
  </sheetData>
  <sheetProtection algorithmName="SHA-512" hashValue="pm3Fw6VXhnYf5QpMxHPzU396pIDMPt56lk48du3WERYvxjJcM8SC9Ut22Em+pFXjHIN/3LAYIkPMri83s1mahw==" saltValue="tb3T2Ix5CJNx7tHWH0LCnw==" spinCount="100000" sheet="1" objects="1" scenarios="1" formatCells="0" formatColumns="0" formatRows="0" insertColumns="0" insertRows="0"/>
  <pageMargins left="0.7" right="0.7" top="0.78740157499999996" bottom="0.78740157499999996" header="0.3" footer="0.3"/>
  <pageSetup paperSize="9" scale="4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33A0-AA15-439B-AC96-9E9C9CBE5470}">
  <dimension ref="A1:Y160"/>
  <sheetViews>
    <sheetView showGridLines="0" workbookViewId="0">
      <selection activeCell="B2" sqref="B2"/>
    </sheetView>
  </sheetViews>
  <sheetFormatPr baseColWidth="10" defaultRowHeight="15" x14ac:dyDescent="0.25"/>
  <cols>
    <col min="1" max="1" width="1.5703125" style="12" customWidth="1"/>
    <col min="2" max="2" width="31" style="12" customWidth="1"/>
    <col min="3" max="3" width="11" style="12" customWidth="1"/>
    <col min="4" max="4" width="16.85546875" style="12" customWidth="1"/>
    <col min="5" max="5" width="13.28515625" style="12" customWidth="1"/>
    <col min="6" max="6" width="33.7109375" style="12" customWidth="1"/>
    <col min="7" max="7" width="12.85546875" style="12" bestFit="1" customWidth="1"/>
    <col min="8" max="8" width="6.28515625" style="311" customWidth="1"/>
    <col min="9" max="9" width="10.28515625" style="12" customWidth="1"/>
    <col min="10" max="10" width="34.5703125" style="12" customWidth="1"/>
    <col min="11" max="11" width="8.85546875" style="12" customWidth="1"/>
    <col min="12" max="14" width="11.42578125" style="12"/>
    <col min="15" max="15" width="22.140625" style="12" customWidth="1"/>
    <col min="16" max="16384" width="11.42578125" style="12"/>
  </cols>
  <sheetData>
    <row r="1" spans="2:17" ht="6.75" customHeight="1" thickBot="1" x14ac:dyDescent="0.3"/>
    <row r="2" spans="2:17" ht="18" thickBot="1" x14ac:dyDescent="0.35">
      <c r="B2" s="2" t="s">
        <v>329</v>
      </c>
      <c r="C2" s="13"/>
      <c r="D2" s="13"/>
      <c r="E2" s="13"/>
      <c r="F2" s="13"/>
      <c r="G2" s="7"/>
      <c r="H2" s="1" t="s">
        <v>43</v>
      </c>
      <c r="J2" s="2" t="s">
        <v>330</v>
      </c>
      <c r="K2" s="13"/>
      <c r="L2" s="13"/>
      <c r="M2" s="13"/>
      <c r="N2" s="13"/>
      <c r="O2" s="13"/>
      <c r="P2" s="13"/>
      <c r="Q2" s="7" t="s">
        <v>43</v>
      </c>
    </row>
    <row r="3" spans="2:17" ht="17.25" x14ac:dyDescent="0.3">
      <c r="B3" s="8"/>
      <c r="C3" s="14"/>
      <c r="D3" s="14"/>
      <c r="E3" s="14"/>
      <c r="F3" s="14"/>
      <c r="G3" s="14"/>
      <c r="H3" s="312"/>
      <c r="J3" s="346"/>
      <c r="K3" s="347"/>
      <c r="L3" s="347"/>
      <c r="M3" s="347"/>
      <c r="N3" s="347"/>
      <c r="O3" s="347"/>
      <c r="P3" s="347"/>
      <c r="Q3" s="348"/>
    </row>
    <row r="4" spans="2:17" x14ac:dyDescent="0.25">
      <c r="B4" s="17" t="s">
        <v>82</v>
      </c>
      <c r="H4" s="313"/>
      <c r="J4" s="349"/>
      <c r="K4" s="350"/>
      <c r="L4" s="350"/>
      <c r="M4" s="350"/>
      <c r="N4" s="350"/>
      <c r="O4" s="350"/>
      <c r="P4" s="350"/>
      <c r="Q4" s="351"/>
    </row>
    <row r="5" spans="2:17" x14ac:dyDescent="0.25">
      <c r="B5" s="17" t="s">
        <v>44</v>
      </c>
      <c r="H5" s="313"/>
      <c r="J5" s="349"/>
      <c r="K5" s="350"/>
      <c r="L5" s="350"/>
      <c r="M5" s="350"/>
      <c r="N5" s="350"/>
      <c r="O5" s="350"/>
      <c r="P5" s="350"/>
      <c r="Q5" s="351"/>
    </row>
    <row r="6" spans="2:17" ht="15.75" thickBot="1" x14ac:dyDescent="0.3">
      <c r="B6" s="17"/>
      <c r="H6" s="313"/>
      <c r="J6" s="349"/>
      <c r="K6" s="350"/>
      <c r="L6" s="350"/>
      <c r="M6" s="350"/>
      <c r="N6" s="350"/>
      <c r="O6" s="350"/>
      <c r="P6" s="350"/>
      <c r="Q6" s="351"/>
    </row>
    <row r="7" spans="2:17" ht="15.75" thickBot="1" x14ac:dyDescent="0.3">
      <c r="B7" s="389" t="s">
        <v>48</v>
      </c>
      <c r="C7" s="390"/>
      <c r="D7" s="390"/>
      <c r="E7" s="390"/>
      <c r="F7" s="390"/>
      <c r="G7" s="391"/>
      <c r="H7" s="314"/>
      <c r="J7" s="349"/>
      <c r="K7" s="350"/>
      <c r="L7" s="350"/>
      <c r="M7" s="350"/>
      <c r="N7" s="350"/>
      <c r="O7" s="350"/>
      <c r="P7" s="350"/>
      <c r="Q7" s="351"/>
    </row>
    <row r="8" spans="2:17" x14ac:dyDescent="0.25">
      <c r="B8" s="23" t="s">
        <v>45</v>
      </c>
      <c r="C8" s="315"/>
      <c r="D8" s="316"/>
      <c r="E8" s="317" t="s">
        <v>46</v>
      </c>
      <c r="F8" s="317"/>
      <c r="G8" s="318">
        <v>1650</v>
      </c>
      <c r="H8" s="319"/>
      <c r="J8" s="349"/>
      <c r="K8" s="350"/>
      <c r="L8" s="350"/>
      <c r="M8" s="350"/>
      <c r="N8" s="350"/>
      <c r="O8" s="350"/>
      <c r="P8" s="350"/>
      <c r="Q8" s="351"/>
    </row>
    <row r="9" spans="2:17" x14ac:dyDescent="0.25">
      <c r="B9" s="17" t="s">
        <v>47</v>
      </c>
      <c r="C9" s="320"/>
      <c r="D9" s="321">
        <v>1500</v>
      </c>
      <c r="G9" s="322"/>
      <c r="H9" s="319"/>
      <c r="J9" s="349"/>
      <c r="K9" s="350"/>
      <c r="L9" s="350"/>
      <c r="M9" s="350"/>
      <c r="N9" s="350"/>
      <c r="O9" s="350"/>
      <c r="P9" s="350"/>
      <c r="Q9" s="351"/>
    </row>
    <row r="10" spans="2:17" x14ac:dyDescent="0.25">
      <c r="B10" s="17" t="s">
        <v>49</v>
      </c>
      <c r="C10" s="323">
        <v>1000</v>
      </c>
      <c r="D10" s="321"/>
      <c r="E10" s="21" t="s">
        <v>50</v>
      </c>
      <c r="F10" s="21"/>
      <c r="G10" s="322"/>
      <c r="H10" s="319"/>
      <c r="J10" s="349"/>
      <c r="K10" s="350"/>
      <c r="L10" s="350"/>
      <c r="M10" s="350"/>
      <c r="N10" s="350"/>
      <c r="O10" s="350"/>
      <c r="P10" s="350"/>
      <c r="Q10" s="351"/>
    </row>
    <row r="11" spans="2:17" x14ac:dyDescent="0.25">
      <c r="B11" s="324" t="s">
        <v>54</v>
      </c>
      <c r="C11" s="325">
        <v>-500</v>
      </c>
      <c r="D11" s="321">
        <f>SUM(C10:C11)</f>
        <v>500</v>
      </c>
      <c r="E11" s="12" t="s">
        <v>51</v>
      </c>
      <c r="G11" s="322">
        <v>100</v>
      </c>
      <c r="H11" s="319"/>
      <c r="J11" s="349"/>
      <c r="K11" s="350"/>
      <c r="L11" s="350"/>
      <c r="M11" s="350"/>
      <c r="N11" s="350"/>
      <c r="O11" s="350"/>
      <c r="P11" s="350"/>
      <c r="Q11" s="351"/>
    </row>
    <row r="12" spans="2:17" x14ac:dyDescent="0.25">
      <c r="B12" s="17"/>
      <c r="C12" s="320"/>
      <c r="D12" s="321"/>
      <c r="G12" s="322"/>
      <c r="H12" s="319"/>
      <c r="J12" s="349"/>
      <c r="K12" s="350"/>
      <c r="L12" s="350"/>
      <c r="M12" s="350"/>
      <c r="N12" s="350"/>
      <c r="O12" s="350"/>
      <c r="P12" s="350"/>
      <c r="Q12" s="351"/>
    </row>
    <row r="13" spans="2:17" x14ac:dyDescent="0.25">
      <c r="B13" s="19" t="s">
        <v>52</v>
      </c>
      <c r="C13" s="320"/>
      <c r="D13" s="321"/>
      <c r="E13" s="21" t="s">
        <v>53</v>
      </c>
      <c r="F13" s="21"/>
      <c r="G13" s="322"/>
      <c r="H13" s="319"/>
      <c r="J13" s="349"/>
      <c r="K13" s="350"/>
      <c r="L13" s="350"/>
      <c r="M13" s="350"/>
      <c r="N13" s="350"/>
      <c r="O13" s="350"/>
      <c r="P13" s="350"/>
      <c r="Q13" s="351"/>
    </row>
    <row r="14" spans="2:17" x14ac:dyDescent="0.25">
      <c r="B14" s="17" t="s">
        <v>55</v>
      </c>
      <c r="C14" s="320"/>
      <c r="D14" s="321">
        <v>200</v>
      </c>
      <c r="E14" s="12" t="s">
        <v>56</v>
      </c>
      <c r="G14" s="322">
        <v>50</v>
      </c>
      <c r="H14" s="319"/>
      <c r="J14" s="349"/>
      <c r="K14" s="350"/>
      <c r="L14" s="350"/>
      <c r="M14" s="350"/>
      <c r="N14" s="350"/>
      <c r="O14" s="350"/>
      <c r="P14" s="350"/>
      <c r="Q14" s="351"/>
    </row>
    <row r="15" spans="2:17" x14ac:dyDescent="0.25">
      <c r="B15" s="17" t="s">
        <v>58</v>
      </c>
      <c r="C15" s="320"/>
      <c r="D15" s="321">
        <v>300</v>
      </c>
      <c r="E15" s="12" t="s">
        <v>59</v>
      </c>
      <c r="G15" s="322">
        <v>1000</v>
      </c>
      <c r="H15" s="319"/>
      <c r="J15" s="349"/>
      <c r="K15" s="350"/>
      <c r="L15" s="350"/>
      <c r="M15" s="350"/>
      <c r="N15" s="350"/>
      <c r="O15" s="350"/>
      <c r="P15" s="350"/>
      <c r="Q15" s="351"/>
    </row>
    <row r="16" spans="2:17" x14ac:dyDescent="0.25">
      <c r="B16" s="17" t="s">
        <v>61</v>
      </c>
      <c r="C16" s="320"/>
      <c r="D16" s="321">
        <v>400</v>
      </c>
      <c r="E16" s="12" t="s">
        <v>62</v>
      </c>
      <c r="G16" s="322">
        <v>300</v>
      </c>
      <c r="H16" s="319"/>
      <c r="J16" s="349"/>
      <c r="K16" s="350"/>
      <c r="L16" s="350"/>
      <c r="M16" s="350"/>
      <c r="N16" s="350"/>
      <c r="O16" s="350"/>
      <c r="P16" s="350"/>
      <c r="Q16" s="351"/>
    </row>
    <row r="17" spans="2:19" x14ac:dyDescent="0.25">
      <c r="B17" s="17" t="s">
        <v>57</v>
      </c>
      <c r="C17" s="320"/>
      <c r="D17" s="321">
        <v>100</v>
      </c>
      <c r="G17" s="322"/>
      <c r="H17" s="319"/>
      <c r="J17" s="349"/>
      <c r="K17" s="352"/>
      <c r="L17" s="352"/>
      <c r="M17" s="352"/>
      <c r="N17" s="352"/>
      <c r="O17" s="352"/>
      <c r="P17" s="352"/>
      <c r="Q17" s="353"/>
    </row>
    <row r="18" spans="2:19" x14ac:dyDescent="0.25">
      <c r="B18" s="25" t="s">
        <v>60</v>
      </c>
      <c r="C18" s="326"/>
      <c r="D18" s="327">
        <v>100</v>
      </c>
      <c r="E18" s="26"/>
      <c r="F18" s="26"/>
      <c r="G18" s="328"/>
      <c r="H18" s="319"/>
      <c r="J18" s="354"/>
      <c r="K18" s="352"/>
      <c r="L18" s="352"/>
      <c r="M18" s="352"/>
      <c r="N18" s="352"/>
      <c r="O18" s="352"/>
      <c r="P18" s="352"/>
      <c r="Q18" s="353"/>
    </row>
    <row r="19" spans="2:19" ht="15.75" thickBot="1" x14ac:dyDescent="0.3">
      <c r="B19" s="29"/>
      <c r="C19" s="329"/>
      <c r="D19" s="330">
        <f>SUM(D8:D18)</f>
        <v>3100</v>
      </c>
      <c r="E19" s="331"/>
      <c r="F19" s="331"/>
      <c r="G19" s="332">
        <f>SUM(G8:G18)</f>
        <v>3100</v>
      </c>
      <c r="H19" s="319"/>
      <c r="J19" s="354"/>
      <c r="K19" s="352"/>
      <c r="L19" s="352"/>
      <c r="M19" s="352"/>
      <c r="N19" s="352"/>
      <c r="O19" s="352"/>
      <c r="P19" s="352"/>
      <c r="Q19" s="353"/>
    </row>
    <row r="20" spans="2:19" x14ac:dyDescent="0.25">
      <c r="B20" s="333" t="s">
        <v>63</v>
      </c>
      <c r="H20" s="313"/>
      <c r="J20" s="354"/>
      <c r="K20" s="352"/>
      <c r="L20" s="352"/>
      <c r="M20" s="352"/>
      <c r="N20" s="352"/>
      <c r="O20" s="352"/>
      <c r="P20" s="352"/>
      <c r="Q20" s="353"/>
    </row>
    <row r="21" spans="2:19" x14ac:dyDescent="0.25">
      <c r="B21" s="17"/>
      <c r="H21" s="313"/>
      <c r="J21" s="354"/>
      <c r="K21" s="352"/>
      <c r="L21" s="352"/>
      <c r="M21" s="352"/>
      <c r="N21" s="352"/>
      <c r="O21" s="352"/>
      <c r="P21" s="352"/>
      <c r="Q21" s="353"/>
    </row>
    <row r="22" spans="2:19" x14ac:dyDescent="0.25">
      <c r="B22" s="9" t="s">
        <v>64</v>
      </c>
      <c r="H22" s="313"/>
      <c r="J22" s="354"/>
      <c r="K22" s="352"/>
      <c r="L22" s="352"/>
      <c r="M22" s="352"/>
      <c r="N22" s="352"/>
      <c r="O22" s="352"/>
      <c r="P22" s="352"/>
      <c r="Q22" s="353"/>
    </row>
    <row r="23" spans="2:19" x14ac:dyDescent="0.25">
      <c r="B23" s="17"/>
      <c r="H23" s="313"/>
      <c r="J23" s="354"/>
      <c r="K23" s="352"/>
      <c r="L23" s="352"/>
      <c r="M23" s="352"/>
      <c r="N23" s="352"/>
      <c r="O23" s="352"/>
      <c r="P23" s="352"/>
      <c r="Q23" s="353"/>
    </row>
    <row r="24" spans="2:19" x14ac:dyDescent="0.25">
      <c r="B24" s="17" t="s">
        <v>83</v>
      </c>
      <c r="H24" s="313"/>
      <c r="J24" s="354"/>
      <c r="K24" s="352"/>
      <c r="L24" s="352"/>
      <c r="M24" s="352"/>
      <c r="N24" s="352"/>
      <c r="O24" s="352"/>
      <c r="P24" s="352"/>
      <c r="Q24" s="353"/>
    </row>
    <row r="25" spans="2:19" x14ac:dyDescent="0.25">
      <c r="B25" s="10" t="s">
        <v>336</v>
      </c>
      <c r="G25" s="334">
        <v>10</v>
      </c>
      <c r="H25" s="319" t="s">
        <v>65</v>
      </c>
      <c r="J25" s="354"/>
      <c r="K25" s="352"/>
      <c r="L25" s="352"/>
      <c r="M25" s="352"/>
      <c r="N25" s="352"/>
      <c r="O25" s="352"/>
      <c r="P25" s="352"/>
      <c r="Q25" s="353"/>
    </row>
    <row r="26" spans="2:19" x14ac:dyDescent="0.25">
      <c r="B26" s="17" t="s">
        <v>66</v>
      </c>
      <c r="G26" s="334"/>
      <c r="H26" s="313"/>
      <c r="J26" s="354"/>
      <c r="K26" s="352"/>
      <c r="L26" s="352"/>
      <c r="M26" s="352"/>
      <c r="N26" s="352"/>
      <c r="O26" s="352"/>
      <c r="P26" s="352"/>
      <c r="Q26" s="353"/>
    </row>
    <row r="27" spans="2:19" x14ac:dyDescent="0.25">
      <c r="B27" s="17" t="s">
        <v>67</v>
      </c>
      <c r="G27" s="320">
        <v>200</v>
      </c>
      <c r="H27" s="319" t="s">
        <v>68</v>
      </c>
      <c r="J27" s="354"/>
      <c r="K27" s="352"/>
      <c r="L27" s="352"/>
      <c r="M27" s="352"/>
      <c r="N27" s="352"/>
      <c r="O27" s="352"/>
      <c r="P27" s="352"/>
      <c r="Q27" s="353"/>
    </row>
    <row r="28" spans="2:19" x14ac:dyDescent="0.25">
      <c r="B28" s="17"/>
      <c r="G28" s="335"/>
      <c r="H28" s="319"/>
      <c r="J28" s="354"/>
      <c r="K28" s="352"/>
      <c r="L28" s="352"/>
      <c r="M28" s="352"/>
      <c r="N28" s="352"/>
      <c r="O28" s="352"/>
      <c r="P28" s="352"/>
      <c r="Q28" s="353"/>
    </row>
    <row r="29" spans="2:19" x14ac:dyDescent="0.25">
      <c r="B29" s="17" t="s">
        <v>84</v>
      </c>
      <c r="G29" s="334">
        <v>800</v>
      </c>
      <c r="H29" s="319" t="s">
        <v>68</v>
      </c>
      <c r="J29" s="354"/>
      <c r="K29" s="352"/>
      <c r="L29" s="352"/>
      <c r="M29" s="352"/>
      <c r="N29" s="352"/>
      <c r="O29" s="352"/>
      <c r="P29" s="352"/>
      <c r="Q29" s="353"/>
    </row>
    <row r="30" spans="2:19" x14ac:dyDescent="0.25">
      <c r="B30" s="17" t="s">
        <v>69</v>
      </c>
      <c r="C30" s="335"/>
      <c r="G30" s="336">
        <v>20</v>
      </c>
      <c r="H30" s="313" t="s">
        <v>70</v>
      </c>
      <c r="J30" s="354"/>
      <c r="K30" s="352"/>
      <c r="L30" s="352"/>
      <c r="M30" s="352"/>
      <c r="N30" s="352"/>
      <c r="O30" s="352"/>
      <c r="P30" s="352"/>
      <c r="Q30" s="353"/>
    </row>
    <row r="31" spans="2:19" x14ac:dyDescent="0.25">
      <c r="B31" s="17"/>
      <c r="C31" s="335"/>
      <c r="G31" s="336"/>
      <c r="H31" s="313"/>
      <c r="J31" s="354"/>
      <c r="K31" s="352"/>
      <c r="L31" s="352"/>
      <c r="M31" s="352"/>
      <c r="N31" s="352"/>
      <c r="O31" s="352"/>
      <c r="P31" s="352"/>
      <c r="Q31" s="353"/>
      <c r="S31" s="21"/>
    </row>
    <row r="32" spans="2:19" x14ac:dyDescent="0.25">
      <c r="B32" s="17" t="s">
        <v>85</v>
      </c>
      <c r="G32" s="334">
        <v>400</v>
      </c>
      <c r="H32" s="319" t="s">
        <v>68</v>
      </c>
      <c r="J32" s="354"/>
      <c r="K32" s="352"/>
      <c r="L32" s="352"/>
      <c r="M32" s="352"/>
      <c r="N32" s="352"/>
      <c r="O32" s="352"/>
      <c r="P32" s="352"/>
      <c r="Q32" s="353"/>
    </row>
    <row r="33" spans="2:19" x14ac:dyDescent="0.25">
      <c r="B33" s="17"/>
      <c r="C33" s="335"/>
      <c r="G33" s="336"/>
      <c r="H33" s="313"/>
      <c r="J33" s="354"/>
      <c r="K33" s="352"/>
      <c r="L33" s="352"/>
      <c r="M33" s="352"/>
      <c r="N33" s="352"/>
      <c r="O33" s="352"/>
      <c r="P33" s="352"/>
      <c r="Q33" s="353"/>
    </row>
    <row r="34" spans="2:19" x14ac:dyDescent="0.25">
      <c r="B34" s="17" t="s">
        <v>86</v>
      </c>
      <c r="G34" s="334">
        <v>2230</v>
      </c>
      <c r="H34" s="319" t="s">
        <v>68</v>
      </c>
      <c r="J34" s="354"/>
      <c r="K34" s="352"/>
      <c r="L34" s="352"/>
      <c r="M34" s="352"/>
      <c r="N34" s="352"/>
      <c r="O34" s="352"/>
      <c r="P34" s="352"/>
      <c r="Q34" s="353"/>
    </row>
    <row r="35" spans="2:19" x14ac:dyDescent="0.25">
      <c r="B35" s="17"/>
      <c r="G35" s="336"/>
      <c r="H35" s="313"/>
      <c r="J35" s="354"/>
      <c r="K35" s="352"/>
      <c r="L35" s="352"/>
      <c r="M35" s="352"/>
      <c r="N35" s="352"/>
      <c r="O35" s="352"/>
      <c r="P35" s="352"/>
      <c r="Q35" s="353"/>
    </row>
    <row r="36" spans="2:19" x14ac:dyDescent="0.25">
      <c r="B36" s="17" t="s">
        <v>87</v>
      </c>
      <c r="G36" s="334">
        <v>2000</v>
      </c>
      <c r="H36" s="319" t="s">
        <v>30</v>
      </c>
      <c r="J36" s="354"/>
      <c r="K36" s="352"/>
      <c r="L36" s="352"/>
      <c r="M36" s="352"/>
      <c r="N36" s="352"/>
      <c r="O36" s="352"/>
      <c r="P36" s="352"/>
      <c r="Q36" s="353"/>
    </row>
    <row r="37" spans="2:19" x14ac:dyDescent="0.25">
      <c r="B37" s="17" t="s">
        <v>88</v>
      </c>
      <c r="G37" s="334">
        <v>1600</v>
      </c>
      <c r="H37" s="319" t="s">
        <v>30</v>
      </c>
      <c r="J37" s="354"/>
      <c r="K37" s="352"/>
      <c r="L37" s="352"/>
      <c r="M37" s="352"/>
      <c r="N37" s="352"/>
      <c r="O37" s="352"/>
      <c r="P37" s="352"/>
      <c r="Q37" s="353"/>
    </row>
    <row r="38" spans="2:19" x14ac:dyDescent="0.25">
      <c r="B38" s="10" t="s">
        <v>71</v>
      </c>
      <c r="C38" s="337"/>
      <c r="D38" s="337"/>
      <c r="E38" s="337"/>
      <c r="F38" s="337"/>
      <c r="H38" s="313"/>
      <c r="J38" s="354"/>
      <c r="K38" s="352"/>
      <c r="L38" s="352"/>
      <c r="M38" s="352"/>
      <c r="N38" s="352"/>
      <c r="O38" s="352"/>
      <c r="P38" s="352"/>
      <c r="Q38" s="353"/>
    </row>
    <row r="39" spans="2:19" x14ac:dyDescent="0.25">
      <c r="B39" s="17"/>
      <c r="H39" s="313"/>
      <c r="J39" s="354"/>
      <c r="K39" s="352"/>
      <c r="L39" s="352"/>
      <c r="M39" s="352"/>
      <c r="N39" s="352"/>
      <c r="O39" s="352"/>
      <c r="P39" s="352"/>
      <c r="Q39" s="353"/>
    </row>
    <row r="40" spans="2:19" x14ac:dyDescent="0.25">
      <c r="B40" s="17" t="s">
        <v>89</v>
      </c>
      <c r="H40" s="313"/>
      <c r="J40" s="354"/>
      <c r="K40" s="352"/>
      <c r="L40" s="352"/>
      <c r="M40" s="352"/>
      <c r="N40" s="352"/>
      <c r="O40" s="352"/>
      <c r="P40" s="352"/>
      <c r="Q40" s="353"/>
    </row>
    <row r="41" spans="2:19" x14ac:dyDescent="0.25">
      <c r="B41" s="17" t="s">
        <v>72</v>
      </c>
      <c r="H41" s="313"/>
      <c r="J41" s="354"/>
      <c r="K41" s="352"/>
      <c r="L41" s="352"/>
      <c r="M41" s="352"/>
      <c r="N41" s="352"/>
      <c r="O41" s="352"/>
      <c r="P41" s="352"/>
      <c r="Q41" s="353"/>
    </row>
    <row r="42" spans="2:19" x14ac:dyDescent="0.25">
      <c r="B42" s="17"/>
      <c r="H42" s="313"/>
      <c r="J42" s="354"/>
      <c r="K42" s="352"/>
      <c r="L42" s="352"/>
      <c r="M42" s="352"/>
      <c r="N42" s="352"/>
      <c r="O42" s="352"/>
      <c r="P42" s="352"/>
      <c r="Q42" s="353"/>
    </row>
    <row r="43" spans="2:19" x14ac:dyDescent="0.25">
      <c r="B43" s="17" t="s">
        <v>90</v>
      </c>
      <c r="H43" s="313"/>
      <c r="J43" s="354"/>
      <c r="K43" s="352"/>
      <c r="L43" s="352"/>
      <c r="M43" s="352"/>
      <c r="N43" s="352"/>
      <c r="O43" s="352"/>
      <c r="P43" s="352"/>
      <c r="Q43" s="353"/>
    </row>
    <row r="44" spans="2:19" x14ac:dyDescent="0.25">
      <c r="B44" s="17"/>
      <c r="H44" s="313"/>
      <c r="J44" s="354"/>
      <c r="K44" s="352"/>
      <c r="L44" s="352"/>
      <c r="M44" s="352"/>
      <c r="N44" s="352"/>
      <c r="O44" s="352"/>
      <c r="P44" s="352"/>
      <c r="Q44" s="353"/>
    </row>
    <row r="45" spans="2:19" x14ac:dyDescent="0.25">
      <c r="B45" s="17" t="s">
        <v>91</v>
      </c>
      <c r="H45" s="313"/>
      <c r="J45" s="354"/>
      <c r="K45" s="352"/>
      <c r="L45" s="352"/>
      <c r="M45" s="352"/>
      <c r="N45" s="352"/>
      <c r="O45" s="352"/>
      <c r="P45" s="352"/>
      <c r="Q45" s="353"/>
    </row>
    <row r="46" spans="2:19" x14ac:dyDescent="0.25">
      <c r="B46" s="17" t="s">
        <v>73</v>
      </c>
      <c r="G46" s="335">
        <v>1.1000000000000001</v>
      </c>
      <c r="H46" s="319"/>
      <c r="J46" s="354"/>
      <c r="K46" s="352"/>
      <c r="L46" s="352"/>
      <c r="M46" s="352"/>
      <c r="N46" s="352"/>
      <c r="O46" s="352"/>
      <c r="P46" s="352"/>
      <c r="Q46" s="353"/>
    </row>
    <row r="47" spans="2:19" x14ac:dyDescent="0.25">
      <c r="B47" s="17"/>
      <c r="H47" s="313"/>
      <c r="J47" s="354"/>
      <c r="K47" s="352"/>
      <c r="L47" s="352"/>
      <c r="M47" s="352"/>
      <c r="N47" s="352"/>
      <c r="O47" s="352"/>
      <c r="P47" s="352"/>
      <c r="Q47" s="353"/>
      <c r="S47" s="21"/>
    </row>
    <row r="48" spans="2:19" x14ac:dyDescent="0.25">
      <c r="B48" s="17" t="s">
        <v>92</v>
      </c>
      <c r="G48" s="320">
        <v>150</v>
      </c>
      <c r="H48" s="319" t="s">
        <v>68</v>
      </c>
      <c r="I48" s="335"/>
      <c r="J48" s="354"/>
      <c r="K48" s="352"/>
      <c r="L48" s="352"/>
      <c r="M48" s="352"/>
      <c r="N48" s="352"/>
      <c r="O48" s="352"/>
      <c r="P48" s="352"/>
      <c r="Q48" s="353"/>
    </row>
    <row r="49" spans="2:25" x14ac:dyDescent="0.25">
      <c r="B49" s="17"/>
      <c r="G49" s="320"/>
      <c r="H49" s="319"/>
      <c r="I49" s="335"/>
      <c r="J49" s="354"/>
      <c r="K49" s="352"/>
      <c r="L49" s="352"/>
      <c r="M49" s="352"/>
      <c r="N49" s="352"/>
      <c r="O49" s="352"/>
      <c r="P49" s="352"/>
      <c r="Q49" s="353"/>
    </row>
    <row r="50" spans="2:25" x14ac:dyDescent="0.25">
      <c r="B50" s="17" t="s">
        <v>93</v>
      </c>
      <c r="C50" s="335"/>
      <c r="D50" s="335"/>
      <c r="G50" s="338"/>
      <c r="H50" s="313"/>
      <c r="J50" s="354"/>
      <c r="K50" s="352"/>
      <c r="L50" s="352"/>
      <c r="M50" s="352"/>
      <c r="N50" s="352"/>
      <c r="O50" s="352"/>
      <c r="P50" s="352"/>
      <c r="Q50" s="353"/>
    </row>
    <row r="51" spans="2:25" x14ac:dyDescent="0.25">
      <c r="B51" s="17" t="s">
        <v>74</v>
      </c>
      <c r="G51" s="320">
        <v>10</v>
      </c>
      <c r="H51" s="319"/>
      <c r="J51" s="354"/>
      <c r="K51" s="352"/>
      <c r="L51" s="352"/>
      <c r="M51" s="352"/>
      <c r="N51" s="352"/>
      <c r="O51" s="352"/>
      <c r="P51" s="352"/>
      <c r="Q51" s="353"/>
    </row>
    <row r="52" spans="2:25" x14ac:dyDescent="0.25">
      <c r="B52" s="17"/>
      <c r="C52" s="335"/>
      <c r="D52" s="335"/>
      <c r="G52" s="338"/>
      <c r="H52" s="313"/>
      <c r="J52" s="354"/>
      <c r="K52" s="352"/>
      <c r="L52" s="352"/>
      <c r="M52" s="352"/>
      <c r="N52" s="352"/>
      <c r="O52" s="352"/>
      <c r="P52" s="352"/>
      <c r="Q52" s="353"/>
    </row>
    <row r="53" spans="2:25" x14ac:dyDescent="0.25">
      <c r="B53" s="17" t="s">
        <v>75</v>
      </c>
      <c r="G53" s="338">
        <v>1676</v>
      </c>
      <c r="H53" s="319" t="s">
        <v>68</v>
      </c>
      <c r="I53" s="335"/>
      <c r="J53" s="354"/>
      <c r="K53" s="352"/>
      <c r="L53" s="352"/>
      <c r="M53" s="352"/>
      <c r="N53" s="352"/>
      <c r="O53" s="352"/>
      <c r="P53" s="352"/>
      <c r="Q53" s="353"/>
    </row>
    <row r="54" spans="2:25" x14ac:dyDescent="0.25">
      <c r="B54" s="17"/>
      <c r="D54" s="335"/>
      <c r="F54" s="339"/>
      <c r="G54" s="338"/>
      <c r="H54" s="313"/>
      <c r="J54" s="354"/>
      <c r="K54" s="352"/>
      <c r="L54" s="352"/>
      <c r="M54" s="352"/>
      <c r="N54" s="352"/>
      <c r="O54" s="352"/>
      <c r="P54" s="352"/>
      <c r="Q54" s="353"/>
    </row>
    <row r="55" spans="2:25" x14ac:dyDescent="0.25">
      <c r="B55" s="17" t="s">
        <v>76</v>
      </c>
      <c r="D55" s="335"/>
      <c r="F55" s="339"/>
      <c r="G55" s="338"/>
      <c r="H55" s="313"/>
      <c r="J55" s="354"/>
      <c r="K55" s="352"/>
      <c r="L55" s="352"/>
      <c r="M55" s="352"/>
      <c r="N55" s="352"/>
      <c r="O55" s="352"/>
      <c r="P55" s="352"/>
      <c r="Q55" s="353"/>
    </row>
    <row r="56" spans="2:25" x14ac:dyDescent="0.25">
      <c r="B56" s="17" t="s">
        <v>77</v>
      </c>
      <c r="D56" s="335"/>
      <c r="F56" s="339"/>
      <c r="G56" s="338"/>
      <c r="H56" s="313"/>
      <c r="J56" s="354"/>
      <c r="K56" s="352"/>
      <c r="L56" s="352"/>
      <c r="M56" s="352"/>
      <c r="N56" s="352"/>
      <c r="O56" s="352"/>
      <c r="P56" s="352"/>
      <c r="Q56" s="353"/>
    </row>
    <row r="57" spans="2:25" x14ac:dyDescent="0.25">
      <c r="B57" s="17" t="s">
        <v>78</v>
      </c>
      <c r="C57" s="340"/>
      <c r="D57" s="340"/>
      <c r="E57" s="340"/>
      <c r="F57" s="340"/>
      <c r="G57" s="341"/>
      <c r="H57" s="342"/>
      <c r="I57" s="340"/>
      <c r="J57" s="354"/>
      <c r="K57" s="352"/>
      <c r="L57" s="352"/>
      <c r="M57" s="352"/>
      <c r="N57" s="352"/>
      <c r="O57" s="352"/>
      <c r="P57" s="352"/>
      <c r="Q57" s="353"/>
    </row>
    <row r="58" spans="2:25" x14ac:dyDescent="0.25">
      <c r="B58" s="17" t="s">
        <v>79</v>
      </c>
      <c r="C58" s="343"/>
      <c r="D58" s="343"/>
      <c r="E58" s="343"/>
      <c r="F58" s="343"/>
      <c r="G58" s="320">
        <v>1600</v>
      </c>
      <c r="H58" s="319" t="s">
        <v>68</v>
      </c>
      <c r="I58" s="343"/>
      <c r="J58" s="354"/>
      <c r="K58" s="352"/>
      <c r="L58" s="352"/>
      <c r="M58" s="352"/>
      <c r="N58" s="352"/>
      <c r="O58" s="352"/>
      <c r="P58" s="352"/>
      <c r="Q58" s="353"/>
      <c r="R58" s="21"/>
    </row>
    <row r="59" spans="2:25" x14ac:dyDescent="0.25">
      <c r="B59" s="17" t="s">
        <v>80</v>
      </c>
      <c r="C59" s="343"/>
      <c r="D59" s="343"/>
      <c r="E59" s="343"/>
      <c r="F59" s="343"/>
      <c r="G59" s="320"/>
      <c r="H59" s="319"/>
      <c r="I59" s="343"/>
      <c r="J59" s="354"/>
      <c r="K59" s="352"/>
      <c r="L59" s="352"/>
      <c r="M59" s="352"/>
      <c r="N59" s="352"/>
      <c r="O59" s="352"/>
      <c r="P59" s="352"/>
      <c r="Q59" s="353"/>
      <c r="R59" s="21"/>
      <c r="S59" s="21"/>
    </row>
    <row r="60" spans="2:25" x14ac:dyDescent="0.25">
      <c r="B60" s="17" t="s">
        <v>81</v>
      </c>
      <c r="G60" s="320"/>
      <c r="H60" s="319"/>
      <c r="I60" s="335"/>
      <c r="J60" s="354"/>
      <c r="K60" s="352"/>
      <c r="L60" s="352"/>
      <c r="M60" s="352"/>
      <c r="N60" s="352"/>
      <c r="O60" s="352"/>
      <c r="P60" s="352"/>
      <c r="Q60" s="353"/>
      <c r="R60" s="21"/>
      <c r="S60" s="21"/>
      <c r="T60" s="21"/>
      <c r="U60" s="21"/>
      <c r="V60" s="21"/>
      <c r="W60" s="21"/>
      <c r="X60" s="21"/>
      <c r="Y60" s="21"/>
    </row>
    <row r="61" spans="2:25" x14ac:dyDescent="0.25">
      <c r="B61" s="17"/>
      <c r="H61" s="313"/>
      <c r="J61" s="354"/>
      <c r="K61" s="352"/>
      <c r="L61" s="352"/>
      <c r="M61" s="352"/>
      <c r="N61" s="352"/>
      <c r="O61" s="352"/>
      <c r="P61" s="352"/>
      <c r="Q61" s="353"/>
      <c r="R61" s="21"/>
      <c r="S61" s="21"/>
      <c r="T61" s="21"/>
      <c r="U61" s="21"/>
      <c r="V61" s="21"/>
      <c r="W61" s="21"/>
      <c r="X61" s="21"/>
      <c r="Y61" s="21"/>
    </row>
    <row r="62" spans="2:25" x14ac:dyDescent="0.25">
      <c r="B62" s="9" t="s">
        <v>14</v>
      </c>
      <c r="H62" s="313"/>
      <c r="J62" s="354"/>
      <c r="K62" s="352"/>
      <c r="L62" s="352"/>
      <c r="M62" s="352"/>
      <c r="N62" s="352"/>
      <c r="O62" s="352"/>
      <c r="P62" s="352"/>
      <c r="Q62" s="353"/>
      <c r="R62" s="21"/>
      <c r="S62" s="21"/>
      <c r="T62" s="21"/>
      <c r="U62" s="21"/>
      <c r="V62" s="21"/>
      <c r="W62" s="21"/>
      <c r="X62" s="21"/>
      <c r="Y62" s="21"/>
    </row>
    <row r="63" spans="2:25" x14ac:dyDescent="0.25">
      <c r="B63" s="17" t="s">
        <v>94</v>
      </c>
      <c r="H63" s="313"/>
      <c r="J63" s="354"/>
      <c r="K63" s="352"/>
      <c r="L63" s="352"/>
      <c r="M63" s="352"/>
      <c r="N63" s="352"/>
      <c r="O63" s="352"/>
      <c r="P63" s="352"/>
      <c r="Q63" s="353"/>
      <c r="R63" s="21"/>
      <c r="S63" s="21"/>
      <c r="T63" s="21"/>
      <c r="U63" s="21"/>
      <c r="V63" s="21"/>
      <c r="W63" s="21"/>
      <c r="X63" s="21"/>
      <c r="Y63" s="21"/>
    </row>
    <row r="64" spans="2:25" ht="15.75" thickBot="1" x14ac:dyDescent="0.3">
      <c r="B64" s="29"/>
      <c r="C64" s="32"/>
      <c r="D64" s="32"/>
      <c r="E64" s="32"/>
      <c r="F64" s="32"/>
      <c r="G64" s="32"/>
      <c r="H64" s="344"/>
      <c r="J64" s="354"/>
      <c r="K64" s="352"/>
      <c r="L64" s="352"/>
      <c r="M64" s="352"/>
      <c r="N64" s="352"/>
      <c r="O64" s="352"/>
      <c r="P64" s="352"/>
      <c r="Q64" s="353"/>
      <c r="R64" s="21"/>
      <c r="S64" s="21"/>
      <c r="T64" s="21"/>
      <c r="U64" s="21"/>
      <c r="V64" s="21"/>
      <c r="W64" s="21"/>
      <c r="X64" s="21"/>
      <c r="Y64" s="21"/>
    </row>
    <row r="65" spans="10:25" x14ac:dyDescent="0.25">
      <c r="J65" s="354"/>
      <c r="K65" s="352"/>
      <c r="L65" s="352"/>
      <c r="M65" s="352"/>
      <c r="N65" s="352"/>
      <c r="O65" s="352"/>
      <c r="P65" s="352"/>
      <c r="Q65" s="353"/>
      <c r="R65" s="21"/>
      <c r="S65" s="21"/>
      <c r="T65" s="21"/>
      <c r="U65" s="21"/>
      <c r="V65" s="21"/>
      <c r="W65" s="21"/>
      <c r="X65" s="21"/>
      <c r="Y65" s="21"/>
    </row>
    <row r="66" spans="10:25" x14ac:dyDescent="0.25">
      <c r="J66" s="354"/>
      <c r="K66" s="352"/>
      <c r="L66" s="352"/>
      <c r="M66" s="352"/>
      <c r="N66" s="352"/>
      <c r="O66" s="352"/>
      <c r="P66" s="352"/>
      <c r="Q66" s="353"/>
      <c r="R66" s="21"/>
      <c r="S66" s="21"/>
      <c r="T66" s="21"/>
      <c r="U66" s="21"/>
      <c r="V66" s="21"/>
      <c r="W66" s="21"/>
      <c r="X66" s="21"/>
      <c r="Y66" s="21"/>
    </row>
    <row r="67" spans="10:25" x14ac:dyDescent="0.25">
      <c r="J67" s="354"/>
      <c r="K67" s="352"/>
      <c r="L67" s="352"/>
      <c r="M67" s="352"/>
      <c r="N67" s="352"/>
      <c r="O67" s="352"/>
      <c r="P67" s="352"/>
      <c r="Q67" s="353"/>
      <c r="R67" s="21"/>
      <c r="S67" s="21"/>
      <c r="T67" s="21"/>
      <c r="U67" s="21"/>
      <c r="V67" s="21"/>
      <c r="W67" s="21"/>
      <c r="X67" s="21"/>
      <c r="Y67" s="21"/>
    </row>
    <row r="68" spans="10:25" x14ac:dyDescent="0.25">
      <c r="J68" s="354"/>
      <c r="K68" s="352"/>
      <c r="L68" s="352"/>
      <c r="M68" s="352"/>
      <c r="N68" s="352"/>
      <c r="O68" s="352"/>
      <c r="P68" s="352"/>
      <c r="Q68" s="353"/>
      <c r="R68" s="21"/>
      <c r="S68" s="21"/>
      <c r="T68" s="21"/>
      <c r="U68" s="21"/>
      <c r="V68" s="21"/>
      <c r="W68" s="21"/>
      <c r="X68" s="21"/>
      <c r="Y68" s="21"/>
    </row>
    <row r="69" spans="10:25" ht="15.75" thickBot="1" x14ac:dyDescent="0.3">
      <c r="J69" s="355"/>
      <c r="K69" s="356"/>
      <c r="L69" s="356"/>
      <c r="M69" s="356"/>
      <c r="N69" s="356"/>
      <c r="O69" s="356"/>
      <c r="P69" s="356"/>
      <c r="Q69" s="357"/>
      <c r="R69" s="21"/>
      <c r="S69" s="21"/>
      <c r="T69" s="21"/>
      <c r="U69" s="21"/>
      <c r="V69" s="21"/>
      <c r="W69" s="21"/>
      <c r="X69" s="21"/>
      <c r="Y69" s="21"/>
    </row>
    <row r="70" spans="10:25" x14ac:dyDescent="0.25">
      <c r="O70" s="20"/>
      <c r="P70" s="20"/>
      <c r="Q70" s="5"/>
      <c r="R70" s="21"/>
      <c r="S70" s="21"/>
      <c r="T70" s="21"/>
      <c r="U70" s="21"/>
      <c r="V70" s="21"/>
      <c r="W70" s="21"/>
      <c r="X70" s="21"/>
      <c r="Y70" s="21"/>
    </row>
    <row r="71" spans="10:25" x14ac:dyDescent="0.25">
      <c r="O71" s="20"/>
      <c r="P71" s="20"/>
      <c r="Q71" s="21"/>
      <c r="R71" s="21"/>
      <c r="S71" s="21"/>
      <c r="T71" s="21"/>
      <c r="U71" s="21"/>
      <c r="V71" s="21"/>
      <c r="W71" s="21"/>
      <c r="X71" s="21"/>
      <c r="Y71" s="21"/>
    </row>
    <row r="72" spans="10:25" x14ac:dyDescent="0.25">
      <c r="R72" s="21"/>
      <c r="S72" s="21"/>
      <c r="T72" s="21"/>
      <c r="U72" s="21"/>
      <c r="V72" s="21"/>
      <c r="W72" s="21"/>
      <c r="X72" s="21"/>
      <c r="Y72" s="21"/>
    </row>
    <row r="73" spans="10:25" x14ac:dyDescent="0.25">
      <c r="R73" s="21"/>
      <c r="S73" s="21"/>
      <c r="T73" s="21"/>
      <c r="U73" s="21"/>
      <c r="V73" s="21"/>
      <c r="W73" s="21"/>
      <c r="X73" s="21"/>
      <c r="Y73" s="21"/>
    </row>
    <row r="74" spans="10:25" x14ac:dyDescent="0.25">
      <c r="R74" s="21"/>
      <c r="S74" s="21"/>
      <c r="T74" s="21"/>
      <c r="U74" s="21"/>
      <c r="V74" s="21"/>
      <c r="W74" s="21"/>
      <c r="X74" s="21"/>
      <c r="Y74" s="21"/>
    </row>
    <row r="75" spans="10:25" x14ac:dyDescent="0.25">
      <c r="S75" s="21"/>
      <c r="T75" s="21"/>
      <c r="U75" s="21"/>
      <c r="V75" s="21"/>
      <c r="W75" s="21"/>
      <c r="X75" s="21"/>
      <c r="Y75" s="21"/>
    </row>
    <row r="76" spans="10:25" x14ac:dyDescent="0.25">
      <c r="S76" s="21"/>
      <c r="T76" s="21"/>
      <c r="U76" s="21"/>
      <c r="V76" s="21"/>
      <c r="W76" s="21"/>
      <c r="X76" s="21"/>
      <c r="Y76" s="21"/>
    </row>
    <row r="77" spans="10:25" x14ac:dyDescent="0.25">
      <c r="S77" s="21"/>
      <c r="T77" s="21"/>
      <c r="U77" s="21"/>
      <c r="V77" s="21"/>
      <c r="W77" s="21"/>
      <c r="X77" s="21"/>
      <c r="Y77" s="21"/>
    </row>
    <row r="78" spans="10:25" x14ac:dyDescent="0.25">
      <c r="S78" s="21"/>
      <c r="T78" s="21"/>
      <c r="U78" s="21"/>
      <c r="V78" s="21"/>
      <c r="W78" s="21"/>
      <c r="X78" s="21"/>
      <c r="Y78" s="21"/>
    </row>
    <row r="79" spans="10:25" x14ac:dyDescent="0.25">
      <c r="T79" s="21"/>
      <c r="U79" s="21"/>
      <c r="V79" s="21"/>
      <c r="W79" s="21"/>
      <c r="X79" s="21"/>
      <c r="Y79" s="21"/>
    </row>
    <row r="124" spans="2:9" x14ac:dyDescent="0.25">
      <c r="B124" s="21"/>
      <c r="C124" s="21"/>
      <c r="D124" s="21"/>
      <c r="E124" s="21"/>
      <c r="F124" s="21"/>
      <c r="G124" s="21"/>
      <c r="H124" s="345"/>
    </row>
    <row r="125" spans="2:9" x14ac:dyDescent="0.25">
      <c r="B125" s="21"/>
      <c r="C125" s="21"/>
      <c r="D125" s="21"/>
      <c r="E125" s="21"/>
      <c r="F125" s="21"/>
      <c r="G125" s="21"/>
      <c r="H125" s="345"/>
      <c r="I125" s="21"/>
    </row>
    <row r="126" spans="2:9" x14ac:dyDescent="0.25">
      <c r="B126" s="21"/>
      <c r="C126" s="21"/>
      <c r="D126" s="21"/>
      <c r="E126" s="21"/>
      <c r="F126" s="21"/>
      <c r="G126" s="21"/>
      <c r="H126" s="345"/>
      <c r="I126" s="21"/>
    </row>
    <row r="127" spans="2:9" x14ac:dyDescent="0.25">
      <c r="B127" s="21"/>
      <c r="C127" s="21"/>
      <c r="D127" s="21"/>
      <c r="E127" s="21"/>
      <c r="F127" s="21"/>
      <c r="G127" s="21"/>
      <c r="H127" s="345"/>
      <c r="I127" s="21"/>
    </row>
    <row r="128" spans="2:9" x14ac:dyDescent="0.25">
      <c r="B128" s="21"/>
      <c r="C128" s="21"/>
      <c r="D128" s="21"/>
      <c r="E128" s="21"/>
      <c r="F128" s="21"/>
      <c r="G128" s="21"/>
      <c r="H128" s="345"/>
      <c r="I128" s="21"/>
    </row>
    <row r="129" spans="1:25" x14ac:dyDescent="0.25">
      <c r="B129" s="21"/>
      <c r="C129" s="21"/>
      <c r="D129" s="21"/>
      <c r="E129" s="21"/>
      <c r="F129" s="21"/>
      <c r="G129" s="21"/>
      <c r="H129" s="345"/>
      <c r="I129" s="21"/>
    </row>
    <row r="130" spans="1:25" x14ac:dyDescent="0.25">
      <c r="B130" s="21"/>
      <c r="C130" s="21"/>
      <c r="D130" s="21"/>
      <c r="E130" s="21"/>
      <c r="F130" s="21"/>
      <c r="G130" s="21"/>
      <c r="H130" s="345"/>
      <c r="I130" s="21"/>
    </row>
    <row r="131" spans="1:25" x14ac:dyDescent="0.25">
      <c r="B131" s="21"/>
      <c r="C131" s="21"/>
      <c r="D131" s="21"/>
      <c r="E131" s="21"/>
      <c r="F131" s="21"/>
      <c r="G131" s="21"/>
      <c r="H131" s="345"/>
      <c r="I131" s="21"/>
    </row>
    <row r="132" spans="1:25" x14ac:dyDescent="0.25">
      <c r="B132" s="21"/>
      <c r="C132" s="21"/>
      <c r="D132" s="21"/>
      <c r="E132" s="21"/>
      <c r="F132" s="21"/>
      <c r="G132" s="21"/>
      <c r="H132" s="345"/>
      <c r="I132" s="21"/>
    </row>
    <row r="133" spans="1:25" x14ac:dyDescent="0.25">
      <c r="B133" s="21"/>
      <c r="C133" s="21"/>
      <c r="D133" s="21"/>
      <c r="E133" s="21"/>
      <c r="F133" s="21"/>
      <c r="G133" s="21"/>
      <c r="H133" s="345"/>
      <c r="I133" s="21"/>
    </row>
    <row r="134" spans="1:25" x14ac:dyDescent="0.25">
      <c r="B134" s="21"/>
      <c r="C134" s="21"/>
      <c r="D134" s="21"/>
      <c r="E134" s="21"/>
      <c r="F134" s="21"/>
      <c r="G134" s="21"/>
      <c r="H134" s="345"/>
      <c r="I134" s="21"/>
    </row>
    <row r="135" spans="1:25" s="21" customFormat="1" x14ac:dyDescent="0.25">
      <c r="A135" s="12"/>
      <c r="H135" s="345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s="21" customFormat="1" x14ac:dyDescent="0.25">
      <c r="A136" s="12"/>
      <c r="H136" s="345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s="21" customFormat="1" x14ac:dyDescent="0.25">
      <c r="A137" s="12"/>
      <c r="H137" s="345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s="21" customFormat="1" x14ac:dyDescent="0.25">
      <c r="A138" s="12"/>
      <c r="H138" s="345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s="21" customFormat="1" x14ac:dyDescent="0.25">
      <c r="A139" s="12"/>
      <c r="H139" s="345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s="21" customFormat="1" x14ac:dyDescent="0.25">
      <c r="A140" s="12"/>
      <c r="B140" s="12"/>
      <c r="C140" s="12"/>
      <c r="D140" s="12"/>
      <c r="E140" s="12"/>
      <c r="F140" s="12"/>
      <c r="G140" s="12"/>
      <c r="H140" s="311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s="21" customFormat="1" x14ac:dyDescent="0.25">
      <c r="A141" s="12"/>
      <c r="B141" s="12"/>
      <c r="C141" s="12"/>
      <c r="D141" s="12"/>
      <c r="E141" s="12"/>
      <c r="F141" s="12"/>
      <c r="G141" s="12"/>
      <c r="H141" s="311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s="21" customFormat="1" x14ac:dyDescent="0.25">
      <c r="A142" s="12"/>
      <c r="B142" s="12"/>
      <c r="C142" s="12"/>
      <c r="D142" s="12"/>
      <c r="E142" s="12"/>
      <c r="F142" s="12"/>
      <c r="G142" s="12"/>
      <c r="H142" s="311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s="21" customFormat="1" x14ac:dyDescent="0.25">
      <c r="A143" s="12"/>
      <c r="B143" s="12"/>
      <c r="C143" s="12"/>
      <c r="D143" s="12"/>
      <c r="E143" s="12"/>
      <c r="F143" s="12"/>
      <c r="G143" s="12"/>
      <c r="H143" s="311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s="21" customFormat="1" x14ac:dyDescent="0.25">
      <c r="A144" s="12"/>
      <c r="B144" s="12"/>
      <c r="C144" s="12"/>
      <c r="D144" s="12"/>
      <c r="E144" s="12"/>
      <c r="F144" s="12"/>
      <c r="G144" s="12"/>
      <c r="H144" s="311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s="21" customFormat="1" x14ac:dyDescent="0.25">
      <c r="B145" s="12"/>
      <c r="C145" s="12"/>
      <c r="D145" s="12"/>
      <c r="E145" s="12"/>
      <c r="F145" s="12"/>
      <c r="G145" s="12"/>
      <c r="H145" s="311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s="21" customFormat="1" x14ac:dyDescent="0.25">
      <c r="B146" s="12"/>
      <c r="C146" s="12"/>
      <c r="D146" s="12"/>
      <c r="E146" s="12"/>
      <c r="F146" s="12"/>
      <c r="G146" s="12"/>
      <c r="H146" s="311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s="21" customFormat="1" x14ac:dyDescent="0.25">
      <c r="B147" s="12"/>
      <c r="C147" s="12"/>
      <c r="D147" s="12"/>
      <c r="E147" s="12"/>
      <c r="F147" s="12"/>
      <c r="G147" s="12"/>
      <c r="H147" s="311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s="21" customFormat="1" x14ac:dyDescent="0.25">
      <c r="B148" s="12"/>
      <c r="C148" s="12"/>
      <c r="D148" s="12"/>
      <c r="E148" s="12"/>
      <c r="F148" s="12"/>
      <c r="G148" s="12"/>
      <c r="H148" s="311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s="21" customFormat="1" x14ac:dyDescent="0.25">
      <c r="B149" s="12"/>
      <c r="C149" s="12"/>
      <c r="D149" s="12"/>
      <c r="E149" s="12"/>
      <c r="F149" s="12"/>
      <c r="G149" s="12"/>
      <c r="H149" s="311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s="21" customFormat="1" x14ac:dyDescent="0.25">
      <c r="B150" s="12"/>
      <c r="C150" s="12"/>
      <c r="D150" s="12"/>
      <c r="E150" s="12"/>
      <c r="F150" s="12"/>
      <c r="G150" s="12"/>
      <c r="H150" s="311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x14ac:dyDescent="0.25">
      <c r="A151" s="21"/>
    </row>
    <row r="152" spans="1:25" x14ac:dyDescent="0.25">
      <c r="A152" s="21"/>
    </row>
    <row r="153" spans="1:25" x14ac:dyDescent="0.25">
      <c r="A153" s="21"/>
    </row>
    <row r="154" spans="1:25" x14ac:dyDescent="0.25">
      <c r="A154" s="21"/>
    </row>
    <row r="155" spans="1:25" x14ac:dyDescent="0.25">
      <c r="A155" s="21"/>
    </row>
    <row r="156" spans="1:25" x14ac:dyDescent="0.25">
      <c r="A156" s="21"/>
    </row>
    <row r="157" spans="1:25" x14ac:dyDescent="0.25">
      <c r="A157" s="21"/>
    </row>
    <row r="158" spans="1:25" x14ac:dyDescent="0.25">
      <c r="A158" s="21"/>
    </row>
    <row r="159" spans="1:25" x14ac:dyDescent="0.25">
      <c r="A159" s="21"/>
    </row>
    <row r="160" spans="1:25" x14ac:dyDescent="0.25">
      <c r="A160" s="21"/>
    </row>
  </sheetData>
  <sheetProtection sheet="1" objects="1" scenarios="1" formatCells="0" formatColumns="0" formatRows="0" insertColumns="0" insertRows="0"/>
  <mergeCells count="1">
    <mergeCell ref="B7:G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B6D4C-4DD6-4643-81DB-4B0D41E125AD}">
  <dimension ref="B1:V60"/>
  <sheetViews>
    <sheetView showGridLines="0" workbookViewId="0">
      <selection activeCell="B2" sqref="B2"/>
    </sheetView>
  </sheetViews>
  <sheetFormatPr baseColWidth="10" defaultColWidth="11.42578125" defaultRowHeight="15" x14ac:dyDescent="0.25"/>
  <cols>
    <col min="1" max="1" width="1" style="12" customWidth="1"/>
    <col min="2" max="2" width="17.28515625" style="12" customWidth="1"/>
    <col min="3" max="3" width="14.85546875" style="12" customWidth="1"/>
    <col min="4" max="4" width="14.42578125" style="12" customWidth="1"/>
    <col min="5" max="5" width="13.85546875" style="12" customWidth="1"/>
    <col min="6" max="6" width="14.85546875" style="12" customWidth="1"/>
    <col min="7" max="7" width="23" style="12" customWidth="1"/>
    <col min="8" max="8" width="11.85546875" style="12" customWidth="1"/>
    <col min="9" max="9" width="11.42578125" style="12"/>
    <col min="10" max="10" width="13" style="12" customWidth="1"/>
    <col min="11" max="11" width="14.5703125" style="12" bestFit="1" customWidth="1"/>
    <col min="12" max="12" width="13.140625" style="12" bestFit="1" customWidth="1"/>
    <col min="13" max="13" width="14.42578125" style="12" customWidth="1"/>
    <col min="14" max="15" width="13.140625" style="12" bestFit="1" customWidth="1"/>
    <col min="16" max="17" width="11.5703125" style="12" bestFit="1" customWidth="1"/>
    <col min="18" max="18" width="12.85546875" style="12" customWidth="1"/>
    <col min="19" max="19" width="8.5703125" style="6" customWidth="1"/>
    <col min="20" max="20" width="4.5703125" style="36" customWidth="1"/>
    <col min="21" max="21" width="8.5703125" style="36" customWidth="1"/>
    <col min="22" max="16384" width="11.42578125" style="12"/>
  </cols>
  <sheetData>
    <row r="1" spans="2:21" ht="4.5" customHeight="1" thickBot="1" x14ac:dyDescent="0.3"/>
    <row r="2" spans="2:21" ht="18" thickBot="1" x14ac:dyDescent="0.35">
      <c r="B2" s="2" t="s">
        <v>332</v>
      </c>
      <c r="C2" s="37"/>
      <c r="D2" s="37"/>
      <c r="E2" s="37"/>
      <c r="F2" s="37"/>
      <c r="G2" s="1" t="s">
        <v>326</v>
      </c>
      <c r="I2" s="202" t="s">
        <v>333</v>
      </c>
      <c r="J2" s="24"/>
      <c r="K2" s="24"/>
      <c r="L2" s="24"/>
      <c r="M2" s="24"/>
      <c r="N2" s="24"/>
      <c r="O2" s="24"/>
      <c r="P2" s="24"/>
      <c r="Q2" s="24"/>
      <c r="R2" s="203" t="s">
        <v>326</v>
      </c>
      <c r="T2" s="38"/>
      <c r="U2" s="38"/>
    </row>
    <row r="3" spans="2:21" x14ac:dyDescent="0.25">
      <c r="B3" s="15"/>
      <c r="C3" s="14"/>
      <c r="D3" s="14"/>
      <c r="E3" s="14"/>
      <c r="F3" s="14"/>
      <c r="G3" s="16"/>
      <c r="I3" s="346"/>
      <c r="J3" s="347"/>
      <c r="K3" s="347"/>
      <c r="L3" s="347"/>
      <c r="M3" s="347"/>
      <c r="N3" s="347"/>
      <c r="O3" s="347"/>
      <c r="P3" s="347"/>
      <c r="Q3" s="347"/>
      <c r="R3" s="348"/>
    </row>
    <row r="4" spans="2:21" x14ac:dyDescent="0.25">
      <c r="B4" s="17" t="s">
        <v>119</v>
      </c>
      <c r="G4" s="18"/>
      <c r="I4" s="349"/>
      <c r="J4" s="350"/>
      <c r="K4" s="350"/>
      <c r="L4" s="350"/>
      <c r="M4" s="350"/>
      <c r="N4" s="350"/>
      <c r="O4" s="350"/>
      <c r="P4" s="350"/>
      <c r="Q4" s="350"/>
      <c r="R4" s="351"/>
    </row>
    <row r="5" spans="2:21" x14ac:dyDescent="0.25">
      <c r="B5" s="17" t="s">
        <v>95</v>
      </c>
      <c r="G5" s="18"/>
      <c r="I5" s="349"/>
      <c r="J5" s="350"/>
      <c r="K5" s="350"/>
      <c r="L5" s="350"/>
      <c r="M5" s="350"/>
      <c r="N5" s="350"/>
      <c r="O5" s="350"/>
      <c r="P5" s="350"/>
      <c r="Q5" s="350"/>
      <c r="R5" s="351"/>
    </row>
    <row r="6" spans="2:21" x14ac:dyDescent="0.25">
      <c r="B6" s="39" t="s">
        <v>96</v>
      </c>
      <c r="F6" s="20">
        <v>3000000</v>
      </c>
      <c r="G6" s="18" t="s">
        <v>97</v>
      </c>
      <c r="I6" s="349"/>
      <c r="J6" s="350"/>
      <c r="K6" s="350"/>
      <c r="L6" s="350"/>
      <c r="M6" s="350"/>
      <c r="N6" s="350"/>
      <c r="O6" s="350"/>
      <c r="P6" s="350"/>
      <c r="Q6" s="350"/>
      <c r="R6" s="351"/>
    </row>
    <row r="7" spans="2:21" x14ac:dyDescent="0.25">
      <c r="B7" s="40" t="s">
        <v>98</v>
      </c>
      <c r="F7" s="41">
        <v>46023</v>
      </c>
      <c r="G7" s="42"/>
      <c r="I7" s="349"/>
      <c r="J7" s="350"/>
      <c r="K7" s="350"/>
      <c r="L7" s="350"/>
      <c r="M7" s="350"/>
      <c r="N7" s="350"/>
      <c r="O7" s="350"/>
      <c r="P7" s="350"/>
      <c r="Q7" s="350"/>
      <c r="R7" s="351"/>
    </row>
    <row r="8" spans="2:21" x14ac:dyDescent="0.25">
      <c r="B8" s="40" t="s">
        <v>99</v>
      </c>
      <c r="F8" s="43">
        <v>10</v>
      </c>
      <c r="G8" s="18" t="s">
        <v>65</v>
      </c>
      <c r="I8" s="349"/>
      <c r="J8" s="350"/>
      <c r="K8" s="350"/>
      <c r="L8" s="350"/>
      <c r="M8" s="350"/>
      <c r="N8" s="350"/>
      <c r="O8" s="350"/>
      <c r="P8" s="350"/>
      <c r="Q8" s="350"/>
      <c r="R8" s="351"/>
    </row>
    <row r="9" spans="2:21" x14ac:dyDescent="0.25">
      <c r="B9" s="44" t="s">
        <v>100</v>
      </c>
      <c r="F9" s="43"/>
      <c r="G9" s="18"/>
      <c r="I9" s="349"/>
      <c r="J9" s="350"/>
      <c r="K9" s="350"/>
      <c r="L9" s="350"/>
      <c r="M9" s="350"/>
      <c r="N9" s="350"/>
      <c r="O9" s="350"/>
      <c r="P9" s="350"/>
      <c r="Q9" s="350"/>
      <c r="R9" s="351"/>
    </row>
    <row r="10" spans="2:21" x14ac:dyDescent="0.25">
      <c r="B10" s="40" t="s">
        <v>101</v>
      </c>
      <c r="F10" s="45">
        <v>0.8</v>
      </c>
      <c r="G10" s="18"/>
      <c r="I10" s="349"/>
      <c r="J10" s="350"/>
      <c r="K10" s="350"/>
      <c r="L10" s="350"/>
      <c r="M10" s="350"/>
      <c r="N10" s="350"/>
      <c r="O10" s="350"/>
      <c r="P10" s="350"/>
      <c r="Q10" s="350"/>
      <c r="R10" s="351"/>
    </row>
    <row r="11" spans="2:21" x14ac:dyDescent="0.25">
      <c r="B11" s="40" t="s">
        <v>102</v>
      </c>
      <c r="F11" s="47">
        <v>8</v>
      </c>
      <c r="G11" s="18" t="s">
        <v>65</v>
      </c>
      <c r="I11" s="349"/>
      <c r="J11" s="350"/>
      <c r="K11" s="350"/>
      <c r="L11" s="350"/>
      <c r="M11" s="350"/>
      <c r="N11" s="350"/>
      <c r="O11" s="350"/>
      <c r="P11" s="350"/>
      <c r="Q11" s="350"/>
      <c r="R11" s="351"/>
    </row>
    <row r="12" spans="2:21" x14ac:dyDescent="0.25">
      <c r="B12" s="40" t="s">
        <v>103</v>
      </c>
      <c r="F12" s="45">
        <v>0.04</v>
      </c>
      <c r="G12" s="18" t="s">
        <v>104</v>
      </c>
      <c r="I12" s="349"/>
      <c r="J12" s="350"/>
      <c r="K12" s="350"/>
      <c r="L12" s="350"/>
      <c r="M12" s="350"/>
      <c r="N12" s="350"/>
      <c r="O12" s="350"/>
      <c r="P12" s="350"/>
      <c r="Q12" s="350"/>
      <c r="R12" s="351"/>
    </row>
    <row r="13" spans="2:21" x14ac:dyDescent="0.25">
      <c r="B13" s="40" t="s">
        <v>105</v>
      </c>
      <c r="F13" s="45">
        <v>0.23</v>
      </c>
      <c r="G13" s="18"/>
      <c r="I13" s="349"/>
      <c r="J13" s="350"/>
      <c r="K13" s="350"/>
      <c r="L13" s="350"/>
      <c r="M13" s="350"/>
      <c r="N13" s="350"/>
      <c r="O13" s="350"/>
      <c r="P13" s="350"/>
      <c r="Q13" s="350"/>
      <c r="R13" s="351"/>
    </row>
    <row r="14" spans="2:21" x14ac:dyDescent="0.25">
      <c r="B14" s="44" t="s">
        <v>106</v>
      </c>
      <c r="F14" s="45"/>
      <c r="G14" s="18"/>
      <c r="I14" s="349"/>
      <c r="J14" s="350"/>
      <c r="K14" s="350"/>
      <c r="L14" s="350"/>
      <c r="M14" s="350"/>
      <c r="N14" s="350"/>
      <c r="O14" s="350"/>
      <c r="P14" s="350"/>
      <c r="Q14" s="350"/>
      <c r="R14" s="351"/>
    </row>
    <row r="15" spans="2:21" x14ac:dyDescent="0.25">
      <c r="B15" s="40" t="s">
        <v>107</v>
      </c>
      <c r="F15" s="20">
        <v>250000</v>
      </c>
      <c r="G15" s="33" t="s">
        <v>340</v>
      </c>
      <c r="I15" s="349"/>
      <c r="J15" s="350"/>
      <c r="K15" s="350"/>
      <c r="L15" s="350"/>
      <c r="M15" s="350"/>
      <c r="N15" s="350"/>
      <c r="O15" s="350"/>
      <c r="P15" s="350"/>
      <c r="Q15" s="350"/>
      <c r="R15" s="351"/>
    </row>
    <row r="16" spans="2:21" x14ac:dyDescent="0.25">
      <c r="B16" s="40" t="s">
        <v>108</v>
      </c>
      <c r="F16" s="45">
        <v>0.05</v>
      </c>
      <c r="G16" s="18" t="s">
        <v>109</v>
      </c>
      <c r="I16" s="349"/>
      <c r="J16" s="350"/>
      <c r="K16" s="350"/>
      <c r="L16" s="350"/>
      <c r="M16" s="350"/>
      <c r="N16" s="350"/>
      <c r="O16" s="350"/>
      <c r="P16" s="350"/>
      <c r="Q16" s="350"/>
      <c r="R16" s="351"/>
    </row>
    <row r="17" spans="2:18" x14ac:dyDescent="0.25">
      <c r="B17" s="17"/>
      <c r="F17" s="45"/>
      <c r="G17" s="18"/>
      <c r="I17" s="349"/>
      <c r="J17" s="350"/>
      <c r="K17" s="350"/>
      <c r="L17" s="350"/>
      <c r="M17" s="350"/>
      <c r="N17" s="350"/>
      <c r="O17" s="350"/>
      <c r="P17" s="350"/>
      <c r="Q17" s="350"/>
      <c r="R17" s="351"/>
    </row>
    <row r="18" spans="2:18" x14ac:dyDescent="0.25">
      <c r="B18" s="17" t="s">
        <v>120</v>
      </c>
      <c r="F18" s="45"/>
      <c r="G18" s="18"/>
      <c r="I18" s="349"/>
      <c r="J18" s="350"/>
      <c r="K18" s="350"/>
      <c r="L18" s="350"/>
      <c r="M18" s="350"/>
      <c r="N18" s="350"/>
      <c r="O18" s="350"/>
      <c r="P18" s="350"/>
      <c r="Q18" s="350"/>
      <c r="R18" s="351"/>
    </row>
    <row r="19" spans="2:18" x14ac:dyDescent="0.25">
      <c r="B19" s="17" t="s">
        <v>121</v>
      </c>
      <c r="F19" s="45"/>
      <c r="G19" s="18"/>
      <c r="I19" s="349"/>
      <c r="J19" s="350"/>
      <c r="K19" s="350"/>
      <c r="L19" s="350"/>
      <c r="M19" s="350"/>
      <c r="N19" s="350"/>
      <c r="O19" s="350"/>
      <c r="P19" s="350"/>
      <c r="Q19" s="350"/>
      <c r="R19" s="351"/>
    </row>
    <row r="20" spans="2:18" x14ac:dyDescent="0.25">
      <c r="B20" s="17" t="s">
        <v>122</v>
      </c>
      <c r="F20" s="45"/>
      <c r="G20" s="18"/>
      <c r="I20" s="349"/>
      <c r="J20" s="350"/>
      <c r="K20" s="350"/>
      <c r="L20" s="350"/>
      <c r="M20" s="350"/>
      <c r="N20" s="350"/>
      <c r="O20" s="350"/>
      <c r="P20" s="350"/>
      <c r="Q20" s="350"/>
      <c r="R20" s="351"/>
    </row>
    <row r="21" spans="2:18" x14ac:dyDescent="0.25">
      <c r="B21" s="40" t="s">
        <v>110</v>
      </c>
      <c r="F21" s="45"/>
      <c r="G21" s="18"/>
      <c r="I21" s="349"/>
      <c r="J21" s="350"/>
      <c r="K21" s="350"/>
      <c r="L21" s="350"/>
      <c r="M21" s="350"/>
      <c r="N21" s="350"/>
      <c r="O21" s="350"/>
      <c r="P21" s="350"/>
      <c r="Q21" s="350"/>
      <c r="R21" s="351"/>
    </row>
    <row r="22" spans="2:18" x14ac:dyDescent="0.25">
      <c r="B22" s="40" t="s">
        <v>111</v>
      </c>
      <c r="F22" s="51"/>
      <c r="G22" s="18"/>
      <c r="I22" s="349"/>
      <c r="J22" s="350"/>
      <c r="K22" s="350"/>
      <c r="L22" s="350"/>
      <c r="M22" s="350"/>
      <c r="N22" s="350"/>
      <c r="O22" s="350"/>
      <c r="P22" s="350"/>
      <c r="Q22" s="350"/>
      <c r="R22" s="351"/>
    </row>
    <row r="23" spans="2:18" x14ac:dyDescent="0.25">
      <c r="B23" s="40" t="s">
        <v>112</v>
      </c>
      <c r="F23" s="45">
        <v>0.01</v>
      </c>
      <c r="G23" s="18" t="s">
        <v>113</v>
      </c>
      <c r="I23" s="349"/>
      <c r="J23" s="350"/>
      <c r="K23" s="350"/>
      <c r="L23" s="350"/>
      <c r="M23" s="350"/>
      <c r="N23" s="350"/>
      <c r="O23" s="350"/>
      <c r="P23" s="350"/>
      <c r="Q23" s="350"/>
      <c r="R23" s="351"/>
    </row>
    <row r="24" spans="2:18" x14ac:dyDescent="0.25">
      <c r="B24" s="196" t="s">
        <v>323</v>
      </c>
      <c r="F24" s="45"/>
      <c r="G24" s="18"/>
      <c r="I24" s="349"/>
      <c r="J24" s="350"/>
      <c r="K24" s="350"/>
      <c r="L24" s="350"/>
      <c r="M24" s="350"/>
      <c r="N24" s="350"/>
      <c r="O24" s="350"/>
      <c r="P24" s="350"/>
      <c r="Q24" s="350"/>
      <c r="R24" s="351"/>
    </row>
    <row r="25" spans="2:18" x14ac:dyDescent="0.25">
      <c r="B25" s="196" t="s">
        <v>114</v>
      </c>
      <c r="F25" s="45">
        <v>0.06</v>
      </c>
      <c r="G25" s="18" t="s">
        <v>109</v>
      </c>
      <c r="I25" s="349"/>
      <c r="J25" s="350"/>
      <c r="K25" s="350"/>
      <c r="L25" s="350"/>
      <c r="M25" s="350"/>
      <c r="N25" s="350"/>
      <c r="O25" s="350"/>
      <c r="P25" s="350"/>
      <c r="Q25" s="350"/>
      <c r="R25" s="351"/>
    </row>
    <row r="26" spans="2:18" x14ac:dyDescent="0.25">
      <c r="B26" s="196" t="s">
        <v>324</v>
      </c>
      <c r="F26" s="192"/>
      <c r="G26" s="18"/>
      <c r="I26" s="349"/>
      <c r="J26" s="350"/>
      <c r="K26" s="350"/>
      <c r="L26" s="350"/>
      <c r="M26" s="350"/>
      <c r="N26" s="350"/>
      <c r="O26" s="350"/>
      <c r="P26" s="350"/>
      <c r="Q26" s="350"/>
      <c r="R26" s="351"/>
    </row>
    <row r="27" spans="2:18" x14ac:dyDescent="0.25">
      <c r="B27" s="196" t="s">
        <v>115</v>
      </c>
      <c r="F27" s="51">
        <v>48944</v>
      </c>
      <c r="G27" s="18"/>
      <c r="I27" s="349"/>
      <c r="J27" s="350"/>
      <c r="K27" s="350"/>
      <c r="L27" s="350"/>
      <c r="M27" s="350"/>
      <c r="N27" s="350"/>
      <c r="O27" s="350"/>
      <c r="P27" s="350"/>
      <c r="Q27" s="350"/>
      <c r="R27" s="351"/>
    </row>
    <row r="28" spans="2:18" x14ac:dyDescent="0.25">
      <c r="B28" s="10"/>
      <c r="F28" s="45"/>
      <c r="G28" s="18"/>
      <c r="I28" s="349"/>
      <c r="J28" s="350"/>
      <c r="K28" s="350"/>
      <c r="L28" s="350"/>
      <c r="M28" s="350"/>
      <c r="N28" s="350"/>
      <c r="O28" s="350"/>
      <c r="P28" s="350"/>
      <c r="Q28" s="350"/>
      <c r="R28" s="351"/>
    </row>
    <row r="29" spans="2:18" x14ac:dyDescent="0.25">
      <c r="B29" s="197" t="s">
        <v>116</v>
      </c>
      <c r="D29" s="20"/>
      <c r="F29" s="20"/>
      <c r="G29" s="18"/>
      <c r="I29" s="349"/>
      <c r="J29" s="350"/>
      <c r="K29" s="350"/>
      <c r="L29" s="350"/>
      <c r="M29" s="350"/>
      <c r="N29" s="350"/>
      <c r="O29" s="350"/>
      <c r="P29" s="350"/>
      <c r="Q29" s="350"/>
      <c r="R29" s="351"/>
    </row>
    <row r="30" spans="2:18" x14ac:dyDescent="0.25">
      <c r="B30" s="197" t="s">
        <v>337</v>
      </c>
      <c r="D30" s="20"/>
      <c r="G30" s="18"/>
      <c r="I30" s="349"/>
      <c r="J30" s="350"/>
      <c r="K30" s="350"/>
      <c r="L30" s="350"/>
      <c r="M30" s="350"/>
      <c r="N30" s="350"/>
      <c r="O30" s="350"/>
      <c r="P30" s="350"/>
      <c r="Q30" s="350"/>
      <c r="R30" s="351"/>
    </row>
    <row r="31" spans="2:18" x14ac:dyDescent="0.25">
      <c r="B31" s="31" t="s">
        <v>117</v>
      </c>
      <c r="D31" s="20"/>
      <c r="G31" s="18"/>
      <c r="I31" s="349"/>
      <c r="J31" s="350"/>
      <c r="K31" s="350"/>
      <c r="L31" s="350"/>
      <c r="M31" s="350"/>
      <c r="N31" s="350"/>
      <c r="O31" s="350"/>
      <c r="P31" s="350"/>
      <c r="Q31" s="350"/>
      <c r="R31" s="351"/>
    </row>
    <row r="32" spans="2:18" x14ac:dyDescent="0.25">
      <c r="B32" s="31" t="s">
        <v>118</v>
      </c>
      <c r="D32" s="20"/>
      <c r="G32" s="18"/>
      <c r="I32" s="349"/>
      <c r="J32" s="350"/>
      <c r="K32" s="350"/>
      <c r="L32" s="350"/>
      <c r="M32" s="350"/>
      <c r="N32" s="350"/>
      <c r="O32" s="350"/>
      <c r="P32" s="350"/>
      <c r="Q32" s="350"/>
      <c r="R32" s="351"/>
    </row>
    <row r="33" spans="2:18" x14ac:dyDescent="0.25">
      <c r="B33" s="31"/>
      <c r="D33" s="20"/>
      <c r="G33" s="18"/>
      <c r="I33" s="349"/>
      <c r="J33" s="350"/>
      <c r="K33" s="350"/>
      <c r="L33" s="350"/>
      <c r="M33" s="350"/>
      <c r="N33" s="350"/>
      <c r="O33" s="350"/>
      <c r="P33" s="350"/>
      <c r="Q33" s="350"/>
      <c r="R33" s="351"/>
    </row>
    <row r="34" spans="2:18" x14ac:dyDescent="0.25">
      <c r="B34" s="17"/>
      <c r="G34" s="18"/>
      <c r="I34" s="349"/>
      <c r="J34" s="350"/>
      <c r="K34" s="350"/>
      <c r="L34" s="350"/>
      <c r="M34" s="350"/>
      <c r="N34" s="350"/>
      <c r="O34" s="350"/>
      <c r="P34" s="350"/>
      <c r="Q34" s="350"/>
      <c r="R34" s="351"/>
    </row>
    <row r="35" spans="2:18" x14ac:dyDescent="0.25">
      <c r="B35" s="9" t="s">
        <v>14</v>
      </c>
      <c r="G35" s="18"/>
      <c r="I35" s="349"/>
      <c r="J35" s="350"/>
      <c r="K35" s="350"/>
      <c r="L35" s="350"/>
      <c r="M35" s="350"/>
      <c r="N35" s="350"/>
      <c r="O35" s="350"/>
      <c r="P35" s="350"/>
      <c r="Q35" s="350"/>
      <c r="R35" s="351"/>
    </row>
    <row r="36" spans="2:18" x14ac:dyDescent="0.25">
      <c r="B36" s="9"/>
      <c r="G36" s="18"/>
      <c r="I36" s="349"/>
      <c r="J36" s="350"/>
      <c r="K36" s="350"/>
      <c r="L36" s="350"/>
      <c r="M36" s="350"/>
      <c r="N36" s="350"/>
      <c r="O36" s="350"/>
      <c r="P36" s="350"/>
      <c r="Q36" s="350"/>
      <c r="R36" s="351"/>
    </row>
    <row r="37" spans="2:18" x14ac:dyDescent="0.25">
      <c r="B37" s="17" t="s">
        <v>123</v>
      </c>
      <c r="G37" s="18"/>
      <c r="I37" s="349"/>
      <c r="J37" s="350"/>
      <c r="K37" s="350"/>
      <c r="L37" s="350"/>
      <c r="M37" s="350"/>
      <c r="N37" s="350"/>
      <c r="O37" s="350"/>
      <c r="P37" s="350"/>
      <c r="Q37" s="350"/>
      <c r="R37" s="351"/>
    </row>
    <row r="38" spans="2:18" x14ac:dyDescent="0.25">
      <c r="B38" s="17" t="s">
        <v>124</v>
      </c>
      <c r="G38" s="18"/>
      <c r="I38" s="349"/>
      <c r="J38" s="350"/>
      <c r="K38" s="350"/>
      <c r="L38" s="350"/>
      <c r="M38" s="350"/>
      <c r="N38" s="350"/>
      <c r="O38" s="350"/>
      <c r="P38" s="350"/>
      <c r="Q38" s="350"/>
      <c r="R38" s="351"/>
    </row>
    <row r="39" spans="2:18" x14ac:dyDescent="0.25">
      <c r="B39" s="17" t="s">
        <v>125</v>
      </c>
      <c r="G39" s="18"/>
      <c r="I39" s="349"/>
      <c r="J39" s="350"/>
      <c r="K39" s="350"/>
      <c r="L39" s="350"/>
      <c r="M39" s="350"/>
      <c r="N39" s="350"/>
      <c r="O39" s="350"/>
      <c r="P39" s="350"/>
      <c r="Q39" s="350"/>
      <c r="R39" s="351"/>
    </row>
    <row r="40" spans="2:18" ht="15.75" thickBot="1" x14ac:dyDescent="0.3">
      <c r="B40" s="29" t="s">
        <v>126</v>
      </c>
      <c r="C40" s="32"/>
      <c r="D40" s="32"/>
      <c r="E40" s="32"/>
      <c r="F40" s="32"/>
      <c r="G40" s="52"/>
      <c r="I40" s="349"/>
      <c r="J40" s="350"/>
      <c r="K40" s="350"/>
      <c r="L40" s="350"/>
      <c r="M40" s="350"/>
      <c r="N40" s="350"/>
      <c r="O40" s="350"/>
      <c r="P40" s="350"/>
      <c r="Q40" s="350"/>
      <c r="R40" s="351"/>
    </row>
    <row r="41" spans="2:18" x14ac:dyDescent="0.25">
      <c r="F41" s="45"/>
      <c r="I41" s="349"/>
      <c r="J41" s="350"/>
      <c r="K41" s="350"/>
      <c r="L41" s="350"/>
      <c r="M41" s="350"/>
      <c r="N41" s="350"/>
      <c r="O41" s="350"/>
      <c r="P41" s="350"/>
      <c r="Q41" s="350"/>
      <c r="R41" s="351"/>
    </row>
    <row r="42" spans="2:18" x14ac:dyDescent="0.25">
      <c r="F42" s="45"/>
      <c r="I42" s="349"/>
      <c r="J42" s="350"/>
      <c r="K42" s="350"/>
      <c r="L42" s="350"/>
      <c r="M42" s="350"/>
      <c r="N42" s="350"/>
      <c r="O42" s="350"/>
      <c r="P42" s="350"/>
      <c r="Q42" s="350"/>
      <c r="R42" s="351"/>
    </row>
    <row r="43" spans="2:18" x14ac:dyDescent="0.25">
      <c r="F43" s="45"/>
      <c r="I43" s="349"/>
      <c r="J43" s="350"/>
      <c r="K43" s="350"/>
      <c r="L43" s="350"/>
      <c r="M43" s="350"/>
      <c r="N43" s="350"/>
      <c r="O43" s="350"/>
      <c r="P43" s="350"/>
      <c r="Q43" s="350"/>
      <c r="R43" s="351"/>
    </row>
    <row r="44" spans="2:18" x14ac:dyDescent="0.25">
      <c r="F44" s="45"/>
      <c r="I44" s="349"/>
      <c r="J44" s="350"/>
      <c r="K44" s="350"/>
      <c r="L44" s="350"/>
      <c r="M44" s="350"/>
      <c r="N44" s="350"/>
      <c r="O44" s="350"/>
      <c r="P44" s="350"/>
      <c r="Q44" s="350"/>
      <c r="R44" s="351"/>
    </row>
    <row r="45" spans="2:18" x14ac:dyDescent="0.25">
      <c r="F45" s="51"/>
      <c r="I45" s="349"/>
      <c r="J45" s="350"/>
      <c r="K45" s="350"/>
      <c r="L45" s="350"/>
      <c r="M45" s="350"/>
      <c r="N45" s="350"/>
      <c r="O45" s="350"/>
      <c r="P45" s="350"/>
      <c r="Q45" s="350"/>
      <c r="R45" s="351"/>
    </row>
    <row r="46" spans="2:18" x14ac:dyDescent="0.25">
      <c r="B46" s="193"/>
      <c r="F46" s="45"/>
      <c r="H46" s="34"/>
      <c r="I46" s="349"/>
      <c r="J46" s="350"/>
      <c r="K46" s="350"/>
      <c r="L46" s="350"/>
      <c r="M46" s="350"/>
      <c r="N46" s="350"/>
      <c r="O46" s="350"/>
      <c r="P46" s="350"/>
      <c r="Q46" s="350"/>
      <c r="R46" s="351"/>
    </row>
    <row r="47" spans="2:18" x14ac:dyDescent="0.25">
      <c r="F47" s="45"/>
      <c r="I47" s="349"/>
      <c r="J47" s="350"/>
      <c r="K47" s="350"/>
      <c r="L47" s="350"/>
      <c r="M47" s="350"/>
      <c r="N47" s="350"/>
      <c r="O47" s="350"/>
      <c r="P47" s="350"/>
      <c r="Q47" s="350"/>
      <c r="R47" s="351"/>
    </row>
    <row r="48" spans="2:18" x14ac:dyDescent="0.25">
      <c r="F48" s="51"/>
      <c r="I48" s="349"/>
      <c r="J48" s="350"/>
      <c r="K48" s="350"/>
      <c r="L48" s="350"/>
      <c r="M48" s="350"/>
      <c r="N48" s="350"/>
      <c r="O48" s="350"/>
      <c r="P48" s="350"/>
      <c r="Q48" s="350"/>
      <c r="R48" s="351"/>
    </row>
    <row r="49" spans="9:22" x14ac:dyDescent="0.25">
      <c r="I49" s="349"/>
      <c r="J49" s="350"/>
      <c r="K49" s="350"/>
      <c r="L49" s="350"/>
      <c r="M49" s="350"/>
      <c r="N49" s="350"/>
      <c r="O49" s="350"/>
      <c r="P49" s="350"/>
      <c r="Q49" s="350"/>
      <c r="R49" s="351"/>
    </row>
    <row r="50" spans="9:22" x14ac:dyDescent="0.25">
      <c r="I50" s="349"/>
      <c r="J50" s="350"/>
      <c r="K50" s="350"/>
      <c r="L50" s="350"/>
      <c r="M50" s="350"/>
      <c r="N50" s="350"/>
      <c r="O50" s="350"/>
      <c r="P50" s="350"/>
      <c r="Q50" s="350"/>
      <c r="R50" s="351"/>
    </row>
    <row r="51" spans="9:22" x14ac:dyDescent="0.25">
      <c r="I51" s="349"/>
      <c r="J51" s="350"/>
      <c r="K51" s="350"/>
      <c r="L51" s="350"/>
      <c r="M51" s="350"/>
      <c r="N51" s="350"/>
      <c r="O51" s="350"/>
      <c r="P51" s="350"/>
      <c r="Q51" s="350"/>
      <c r="R51" s="351"/>
    </row>
    <row r="52" spans="9:22" x14ac:dyDescent="0.25">
      <c r="I52" s="349"/>
      <c r="J52" s="350"/>
      <c r="K52" s="350"/>
      <c r="L52" s="350"/>
      <c r="M52" s="350"/>
      <c r="N52" s="350"/>
      <c r="O52" s="350"/>
      <c r="P52" s="350"/>
      <c r="Q52" s="350"/>
      <c r="R52" s="351"/>
    </row>
    <row r="53" spans="9:22" x14ac:dyDescent="0.25">
      <c r="I53" s="349"/>
      <c r="J53" s="350"/>
      <c r="K53" s="350"/>
      <c r="L53" s="350"/>
      <c r="M53" s="350"/>
      <c r="N53" s="350"/>
      <c r="O53" s="350"/>
      <c r="P53" s="350"/>
      <c r="Q53" s="350"/>
      <c r="R53" s="351"/>
    </row>
    <row r="54" spans="9:22" x14ac:dyDescent="0.25">
      <c r="I54" s="349"/>
      <c r="J54" s="350"/>
      <c r="K54" s="350"/>
      <c r="L54" s="350"/>
      <c r="M54" s="350"/>
      <c r="N54" s="350"/>
      <c r="O54" s="350"/>
      <c r="P54" s="350"/>
      <c r="Q54" s="350"/>
      <c r="R54" s="351"/>
    </row>
    <row r="55" spans="9:22" x14ac:dyDescent="0.25">
      <c r="I55" s="349"/>
      <c r="J55" s="350"/>
      <c r="K55" s="350"/>
      <c r="L55" s="350"/>
      <c r="M55" s="350"/>
      <c r="N55" s="350"/>
      <c r="O55" s="350"/>
      <c r="P55" s="350"/>
      <c r="Q55" s="350"/>
      <c r="R55" s="351"/>
    </row>
    <row r="56" spans="9:22" x14ac:dyDescent="0.25">
      <c r="I56" s="349"/>
      <c r="J56" s="350"/>
      <c r="K56" s="350"/>
      <c r="L56" s="350"/>
      <c r="M56" s="350"/>
      <c r="N56" s="350"/>
      <c r="O56" s="350"/>
      <c r="P56" s="350"/>
      <c r="Q56" s="350"/>
      <c r="R56" s="351"/>
    </row>
    <row r="57" spans="9:22" x14ac:dyDescent="0.25">
      <c r="I57" s="349"/>
      <c r="J57" s="350"/>
      <c r="K57" s="350"/>
      <c r="L57" s="350"/>
      <c r="M57" s="350"/>
      <c r="N57" s="350"/>
      <c r="O57" s="350"/>
      <c r="P57" s="350"/>
      <c r="Q57" s="350"/>
      <c r="R57" s="351"/>
    </row>
    <row r="58" spans="9:22" x14ac:dyDescent="0.25">
      <c r="I58" s="349"/>
      <c r="J58" s="350"/>
      <c r="K58" s="350"/>
      <c r="L58" s="350"/>
      <c r="M58" s="350"/>
      <c r="N58" s="350"/>
      <c r="O58" s="350"/>
      <c r="P58" s="350"/>
      <c r="Q58" s="350"/>
      <c r="R58" s="351"/>
    </row>
    <row r="59" spans="9:22" ht="15.75" thickBot="1" x14ac:dyDescent="0.3">
      <c r="I59" s="358"/>
      <c r="J59" s="359"/>
      <c r="K59" s="359"/>
      <c r="L59" s="359"/>
      <c r="M59" s="359"/>
      <c r="N59" s="359"/>
      <c r="O59" s="359"/>
      <c r="P59" s="359"/>
      <c r="Q59" s="359"/>
      <c r="R59" s="360"/>
      <c r="V59" s="65"/>
    </row>
    <row r="60" spans="9:22" x14ac:dyDescent="0.25">
      <c r="T60" s="38"/>
      <c r="U60" s="38"/>
    </row>
  </sheetData>
  <sheetProtection algorithmName="SHA-512" hashValue="DoK3ubu4uyjlU00sj32YUHwO+HZCX5iv6F3HHQWSCLbc0ZLbNlu+n0tSaEYvSp47F2Bjezm4RwplQaB/RvzdFQ==" saltValue="uXez7/iDq/PebN9ijdndaQ==" spinCount="100000" sheet="1" objects="1" scenarios="1" formatCells="0" formatColumns="0" formatRows="0" insertColumns="0" insertRows="0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772A-3D6D-4E35-98FD-FA4BA65CCFBC}">
  <dimension ref="B1:U75"/>
  <sheetViews>
    <sheetView showGridLines="0" workbookViewId="0">
      <selection activeCell="B2" sqref="B2"/>
    </sheetView>
  </sheetViews>
  <sheetFormatPr baseColWidth="10" defaultRowHeight="15" x14ac:dyDescent="0.25"/>
  <cols>
    <col min="1" max="1" width="0.85546875" style="12" customWidth="1"/>
    <col min="2" max="2" width="4.140625" style="12" customWidth="1"/>
    <col min="3" max="4" width="11.42578125" style="12"/>
    <col min="5" max="5" width="22.42578125" style="12" customWidth="1"/>
    <col min="6" max="6" width="11.7109375" style="12" customWidth="1"/>
    <col min="7" max="7" width="22.42578125" style="12" customWidth="1"/>
    <col min="8" max="8" width="16.5703125" style="12" customWidth="1"/>
    <col min="9" max="9" width="6.28515625" style="12" customWidth="1"/>
    <col min="10" max="10" width="13.42578125" style="12" customWidth="1"/>
    <col min="11" max="11" width="16.28515625" style="12" customWidth="1"/>
    <col min="12" max="12" width="11.42578125" style="12"/>
    <col min="13" max="13" width="4.42578125" style="12" customWidth="1"/>
    <col min="14" max="14" width="15.140625" style="12" customWidth="1"/>
    <col min="15" max="15" width="13.140625" style="12" customWidth="1"/>
    <col min="16" max="16" width="12.85546875" style="12" customWidth="1"/>
    <col min="17" max="18" width="13.7109375" style="12" customWidth="1"/>
    <col min="19" max="19" width="13.5703125" style="12" customWidth="1"/>
    <col min="20" max="20" width="11.42578125" style="12"/>
    <col min="21" max="21" width="8.7109375" style="38" customWidth="1"/>
    <col min="22" max="16384" width="11.42578125" style="12"/>
  </cols>
  <sheetData>
    <row r="1" spans="2:20" ht="6" customHeight="1" thickBot="1" x14ac:dyDescent="0.3"/>
    <row r="2" spans="2:20" ht="18" thickBot="1" x14ac:dyDescent="0.35">
      <c r="B2" s="2" t="s">
        <v>334</v>
      </c>
      <c r="C2" s="37"/>
      <c r="D2" s="37"/>
      <c r="E2" s="37"/>
      <c r="F2" s="37"/>
      <c r="G2" s="37"/>
      <c r="H2" s="66"/>
      <c r="I2" s="13"/>
      <c r="J2" s="1" t="s">
        <v>322</v>
      </c>
      <c r="L2" s="8" t="s">
        <v>335</v>
      </c>
      <c r="M2" s="14"/>
      <c r="N2" s="14"/>
      <c r="O2" s="14"/>
      <c r="P2" s="14"/>
      <c r="Q2" s="14"/>
      <c r="R2" s="14"/>
      <c r="S2" s="14"/>
      <c r="T2" s="203" t="s">
        <v>322</v>
      </c>
    </row>
    <row r="3" spans="2:20" x14ac:dyDescent="0.25">
      <c r="B3" s="67"/>
      <c r="C3" s="14"/>
      <c r="D3" s="14"/>
      <c r="E3" s="14"/>
      <c r="F3" s="14"/>
      <c r="G3" s="14"/>
      <c r="H3" s="14"/>
      <c r="I3" s="14"/>
      <c r="J3" s="194"/>
      <c r="L3" s="214"/>
      <c r="M3" s="215"/>
      <c r="N3" s="215"/>
      <c r="O3" s="215"/>
      <c r="P3" s="215"/>
      <c r="Q3" s="215"/>
      <c r="R3" s="215"/>
      <c r="S3" s="215"/>
      <c r="T3" s="216"/>
    </row>
    <row r="4" spans="2:20" x14ac:dyDescent="0.25">
      <c r="B4" s="10" t="s">
        <v>127</v>
      </c>
      <c r="J4" s="18"/>
      <c r="L4" s="217"/>
      <c r="M4" s="218"/>
      <c r="N4" s="218"/>
      <c r="O4" s="218"/>
      <c r="P4" s="218"/>
      <c r="Q4" s="218"/>
      <c r="R4" s="218"/>
      <c r="S4" s="218"/>
      <c r="T4" s="219"/>
    </row>
    <row r="5" spans="2:20" x14ac:dyDescent="0.25">
      <c r="B5" s="10"/>
      <c r="J5" s="18"/>
      <c r="L5" s="217"/>
      <c r="M5" s="218"/>
      <c r="N5" s="218"/>
      <c r="O5" s="218"/>
      <c r="P5" s="218"/>
      <c r="Q5" s="218"/>
      <c r="R5" s="218"/>
      <c r="S5" s="218"/>
      <c r="T5" s="219"/>
    </row>
    <row r="6" spans="2:20" x14ac:dyDescent="0.25">
      <c r="B6" s="17" t="s">
        <v>128</v>
      </c>
      <c r="F6" s="198">
        <v>5.5E-2</v>
      </c>
      <c r="G6" s="12" t="s">
        <v>109</v>
      </c>
      <c r="J6" s="18"/>
      <c r="L6" s="217"/>
      <c r="M6" s="218"/>
      <c r="N6" s="218"/>
      <c r="O6" s="218"/>
      <c r="P6" s="218"/>
      <c r="Q6" s="218"/>
      <c r="R6" s="218"/>
      <c r="S6" s="218"/>
      <c r="T6" s="219"/>
    </row>
    <row r="7" spans="2:20" x14ac:dyDescent="0.25">
      <c r="B7" s="17" t="s">
        <v>129</v>
      </c>
      <c r="F7" s="72">
        <v>0.09</v>
      </c>
      <c r="J7" s="18"/>
      <c r="L7" s="217"/>
      <c r="M7" s="218"/>
      <c r="N7" s="218"/>
      <c r="O7" s="218"/>
      <c r="P7" s="218"/>
      <c r="Q7" s="218"/>
      <c r="R7" s="218"/>
      <c r="S7" s="218"/>
      <c r="T7" s="219"/>
    </row>
    <row r="8" spans="2:20" x14ac:dyDescent="0.25">
      <c r="B8" s="17" t="s">
        <v>130</v>
      </c>
      <c r="F8" s="72">
        <v>0.03</v>
      </c>
      <c r="J8" s="18"/>
      <c r="L8" s="217"/>
      <c r="M8" s="218"/>
      <c r="N8" s="218"/>
      <c r="O8" s="218"/>
      <c r="P8" s="218"/>
      <c r="Q8" s="218"/>
      <c r="R8" s="218"/>
      <c r="S8" s="218"/>
      <c r="T8" s="219"/>
    </row>
    <row r="9" spans="2:20" x14ac:dyDescent="0.25">
      <c r="B9" s="17" t="s">
        <v>131</v>
      </c>
      <c r="F9" s="12">
        <v>0.7</v>
      </c>
      <c r="J9" s="18"/>
      <c r="L9" s="217"/>
      <c r="M9" s="218"/>
      <c r="N9" s="218"/>
      <c r="O9" s="218"/>
      <c r="P9" s="218"/>
      <c r="Q9" s="218"/>
      <c r="R9" s="218"/>
      <c r="S9" s="218"/>
      <c r="T9" s="219"/>
    </row>
    <row r="10" spans="2:20" x14ac:dyDescent="0.25">
      <c r="B10" s="17" t="s">
        <v>132</v>
      </c>
      <c r="F10" s="72">
        <v>0.23</v>
      </c>
      <c r="J10" s="18"/>
      <c r="L10" s="217"/>
      <c r="M10" s="218"/>
      <c r="N10" s="218"/>
      <c r="O10" s="218"/>
      <c r="P10" s="218"/>
      <c r="Q10" s="218"/>
      <c r="R10" s="218"/>
      <c r="S10" s="218"/>
      <c r="T10" s="219"/>
    </row>
    <row r="11" spans="2:20" x14ac:dyDescent="0.25">
      <c r="B11" s="17" t="s">
        <v>133</v>
      </c>
      <c r="F11" s="30">
        <v>0.25</v>
      </c>
      <c r="J11" s="18"/>
      <c r="L11" s="217"/>
      <c r="M11" s="218"/>
      <c r="N11" s="218"/>
      <c r="O11" s="218"/>
      <c r="P11" s="218"/>
      <c r="Q11" s="218"/>
      <c r="R11" s="218"/>
      <c r="S11" s="218"/>
      <c r="T11" s="219"/>
    </row>
    <row r="12" spans="2:20" x14ac:dyDescent="0.25">
      <c r="B12" s="17" t="s">
        <v>134</v>
      </c>
      <c r="F12" s="30">
        <v>0.75</v>
      </c>
      <c r="H12" s="199" t="s">
        <v>135</v>
      </c>
      <c r="I12" s="199">
        <f>+F11/F12</f>
        <v>0.33333333333333331</v>
      </c>
      <c r="J12" s="73"/>
      <c r="L12" s="217"/>
      <c r="M12" s="218"/>
      <c r="N12" s="218"/>
      <c r="O12" s="218"/>
      <c r="P12" s="218"/>
      <c r="Q12" s="218"/>
      <c r="R12" s="218"/>
      <c r="S12" s="218"/>
      <c r="T12" s="219"/>
    </row>
    <row r="13" spans="2:20" x14ac:dyDescent="0.25">
      <c r="B13" s="17" t="s">
        <v>136</v>
      </c>
      <c r="F13" s="22">
        <v>75000</v>
      </c>
      <c r="G13" s="12" t="s">
        <v>1</v>
      </c>
      <c r="J13" s="18"/>
      <c r="L13" s="217"/>
      <c r="M13" s="218"/>
      <c r="N13" s="218"/>
      <c r="O13" s="218"/>
      <c r="P13" s="218"/>
      <c r="Q13" s="218"/>
      <c r="R13" s="218"/>
      <c r="S13" s="218"/>
      <c r="T13" s="219"/>
    </row>
    <row r="14" spans="2:20" x14ac:dyDescent="0.25">
      <c r="B14" s="17" t="s">
        <v>137</v>
      </c>
      <c r="E14" s="20"/>
      <c r="F14" s="200">
        <v>0.01</v>
      </c>
      <c r="J14" s="18"/>
      <c r="L14" s="217"/>
      <c r="M14" s="218"/>
      <c r="N14" s="218"/>
      <c r="O14" s="218"/>
      <c r="P14" s="218"/>
      <c r="Q14" s="218"/>
      <c r="R14" s="218"/>
      <c r="S14" s="218"/>
      <c r="T14" s="219"/>
    </row>
    <row r="15" spans="2:20" x14ac:dyDescent="0.25">
      <c r="B15" s="17"/>
      <c r="J15" s="18"/>
      <c r="L15" s="217"/>
      <c r="M15" s="218"/>
      <c r="N15" s="218"/>
      <c r="O15" s="218"/>
      <c r="P15" s="218"/>
      <c r="Q15" s="218"/>
      <c r="R15" s="218"/>
      <c r="S15" s="218"/>
      <c r="T15" s="219"/>
    </row>
    <row r="16" spans="2:20" x14ac:dyDescent="0.25">
      <c r="B16" s="69" t="s">
        <v>341</v>
      </c>
      <c r="C16" s="74"/>
      <c r="D16" s="74"/>
      <c r="E16" s="63"/>
      <c r="F16" s="74"/>
      <c r="G16" s="74"/>
      <c r="H16" s="74"/>
      <c r="I16" s="394"/>
      <c r="J16" s="395"/>
      <c r="L16" s="217"/>
      <c r="M16" s="218"/>
      <c r="N16" s="218"/>
      <c r="O16" s="218"/>
      <c r="P16" s="218"/>
      <c r="Q16" s="218"/>
      <c r="R16" s="218"/>
      <c r="S16" s="218"/>
      <c r="T16" s="219"/>
    </row>
    <row r="17" spans="2:20" x14ac:dyDescent="0.25">
      <c r="B17" s="70" t="s">
        <v>139</v>
      </c>
      <c r="C17" s="26"/>
      <c r="D17" s="26"/>
      <c r="E17" s="62"/>
      <c r="F17" s="26"/>
      <c r="G17" s="75">
        <v>2026</v>
      </c>
      <c r="H17" s="75">
        <v>2027</v>
      </c>
      <c r="I17" s="396">
        <v>2028</v>
      </c>
      <c r="J17" s="397"/>
      <c r="L17" s="217"/>
      <c r="M17" s="218"/>
      <c r="N17" s="218"/>
      <c r="O17" s="218"/>
      <c r="P17" s="218"/>
      <c r="Q17" s="218"/>
      <c r="R17" s="218"/>
      <c r="S17" s="218"/>
      <c r="T17" s="219"/>
    </row>
    <row r="18" spans="2:20" x14ac:dyDescent="0.25">
      <c r="B18" s="17" t="s">
        <v>138</v>
      </c>
      <c r="F18" s="76"/>
      <c r="G18" s="77">
        <v>3380000</v>
      </c>
      <c r="H18" s="77">
        <v>3600000</v>
      </c>
      <c r="I18" s="398">
        <v>3550000</v>
      </c>
      <c r="J18" s="399"/>
      <c r="L18" s="217"/>
      <c r="M18" s="218"/>
      <c r="N18" s="218"/>
      <c r="O18" s="218"/>
      <c r="P18" s="218"/>
      <c r="Q18" s="218"/>
      <c r="R18" s="218"/>
      <c r="S18" s="218"/>
      <c r="T18" s="219"/>
    </row>
    <row r="19" spans="2:20" x14ac:dyDescent="0.25">
      <c r="B19" s="17" t="s">
        <v>55</v>
      </c>
      <c r="F19" s="50"/>
      <c r="G19" s="20">
        <f>1030000*2</f>
        <v>2060000</v>
      </c>
      <c r="H19" s="20">
        <f>1050000*2</f>
        <v>2100000</v>
      </c>
      <c r="I19" s="392">
        <f>1070800*2</f>
        <v>2141600</v>
      </c>
      <c r="J19" s="393"/>
      <c r="L19" s="217"/>
      <c r="M19" s="218"/>
      <c r="N19" s="218"/>
      <c r="O19" s="218"/>
      <c r="P19" s="218"/>
      <c r="Q19" s="218"/>
      <c r="R19" s="218"/>
      <c r="S19" s="218"/>
      <c r="T19" s="219"/>
    </row>
    <row r="20" spans="2:20" x14ac:dyDescent="0.25">
      <c r="B20" s="17" t="s">
        <v>140</v>
      </c>
      <c r="F20" s="50"/>
      <c r="G20" s="20">
        <v>357500</v>
      </c>
      <c r="H20" s="20">
        <v>365000</v>
      </c>
      <c r="I20" s="392">
        <v>360000</v>
      </c>
      <c r="J20" s="393"/>
      <c r="L20" s="217"/>
      <c r="M20" s="218"/>
      <c r="N20" s="218"/>
      <c r="O20" s="218"/>
      <c r="P20" s="218"/>
      <c r="Q20" s="218"/>
      <c r="R20" s="218"/>
      <c r="S20" s="218"/>
      <c r="T20" s="219"/>
    </row>
    <row r="21" spans="2:20" x14ac:dyDescent="0.25">
      <c r="B21" s="17" t="s">
        <v>141</v>
      </c>
      <c r="F21" s="50"/>
      <c r="G21" s="20">
        <v>250000</v>
      </c>
      <c r="H21" s="20">
        <v>255000</v>
      </c>
      <c r="I21" s="392">
        <v>230000</v>
      </c>
      <c r="J21" s="393"/>
      <c r="L21" s="217"/>
      <c r="M21" s="218"/>
      <c r="N21" s="218"/>
      <c r="O21" s="218"/>
      <c r="P21" s="218"/>
      <c r="Q21" s="218"/>
      <c r="R21" s="218"/>
      <c r="S21" s="218"/>
      <c r="T21" s="219"/>
    </row>
    <row r="22" spans="2:20" x14ac:dyDescent="0.25">
      <c r="B22" s="17" t="s">
        <v>142</v>
      </c>
      <c r="F22" s="50"/>
      <c r="G22" s="20">
        <f>+G18*0.03</f>
        <v>101400</v>
      </c>
      <c r="H22" s="20">
        <f>+H18*0.03</f>
        <v>108000</v>
      </c>
      <c r="I22" s="392">
        <f>+I18*0.03</f>
        <v>106500</v>
      </c>
      <c r="J22" s="393"/>
      <c r="L22" s="217"/>
      <c r="M22" s="218"/>
      <c r="N22" s="218"/>
      <c r="O22" s="218"/>
      <c r="P22" s="218"/>
      <c r="Q22" s="218"/>
      <c r="R22" s="218"/>
      <c r="S22" s="218"/>
      <c r="T22" s="219"/>
    </row>
    <row r="23" spans="2:20" x14ac:dyDescent="0.25">
      <c r="B23" s="25" t="s">
        <v>143</v>
      </c>
      <c r="C23" s="26"/>
      <c r="D23" s="26"/>
      <c r="E23" s="26"/>
      <c r="F23" s="78"/>
      <c r="G23" s="79">
        <v>190000</v>
      </c>
      <c r="H23" s="79">
        <v>195000</v>
      </c>
      <c r="I23" s="403">
        <v>210000</v>
      </c>
      <c r="J23" s="404"/>
      <c r="L23" s="217"/>
      <c r="M23" s="218"/>
      <c r="N23" s="218"/>
      <c r="O23" s="218"/>
      <c r="P23" s="218"/>
      <c r="Q23" s="218"/>
      <c r="R23" s="218"/>
      <c r="S23" s="218"/>
      <c r="T23" s="219"/>
    </row>
    <row r="24" spans="2:20" x14ac:dyDescent="0.25">
      <c r="B24" s="17"/>
      <c r="G24" s="20"/>
      <c r="H24" s="20"/>
      <c r="I24" s="20"/>
      <c r="J24" s="18"/>
      <c r="L24" s="217"/>
      <c r="M24" s="218"/>
      <c r="N24" s="218"/>
      <c r="O24" s="218"/>
      <c r="P24" s="218"/>
      <c r="Q24" s="218"/>
      <c r="R24" s="218"/>
      <c r="S24" s="218"/>
      <c r="T24" s="219"/>
    </row>
    <row r="25" spans="2:20" x14ac:dyDescent="0.25">
      <c r="B25" s="35" t="s">
        <v>342</v>
      </c>
      <c r="C25" s="54"/>
      <c r="D25" s="54"/>
      <c r="E25" s="54"/>
      <c r="F25" s="49">
        <v>2025</v>
      </c>
      <c r="G25" s="46">
        <v>2026</v>
      </c>
      <c r="H25" s="46">
        <v>2027</v>
      </c>
      <c r="I25" s="405">
        <v>2028</v>
      </c>
      <c r="J25" s="406"/>
      <c r="L25" s="217"/>
      <c r="M25" s="218"/>
      <c r="N25" s="218"/>
      <c r="O25" s="218"/>
      <c r="P25" s="218"/>
      <c r="Q25" s="218"/>
      <c r="R25" s="218"/>
      <c r="S25" s="218"/>
      <c r="T25" s="219"/>
    </row>
    <row r="26" spans="2:20" x14ac:dyDescent="0.25">
      <c r="B26" s="17" t="s">
        <v>144</v>
      </c>
      <c r="F26" s="50"/>
      <c r="G26" s="20">
        <v>310000</v>
      </c>
      <c r="H26" s="20">
        <v>320000</v>
      </c>
      <c r="I26" s="392">
        <v>300000</v>
      </c>
      <c r="J26" s="393"/>
      <c r="L26" s="217"/>
      <c r="M26" s="218"/>
      <c r="N26" s="218"/>
      <c r="O26" s="218"/>
      <c r="P26" s="218"/>
      <c r="Q26" s="218"/>
      <c r="R26" s="218"/>
      <c r="S26" s="218"/>
      <c r="T26" s="219"/>
    </row>
    <row r="27" spans="2:20" x14ac:dyDescent="0.25">
      <c r="B27" s="17" t="s">
        <v>145</v>
      </c>
      <c r="F27" s="50"/>
      <c r="G27" s="20">
        <v>40500</v>
      </c>
      <c r="H27" s="20">
        <v>24000</v>
      </c>
      <c r="I27" s="392">
        <v>25000</v>
      </c>
      <c r="J27" s="393"/>
      <c r="L27" s="217"/>
      <c r="M27" s="218"/>
      <c r="N27" s="218"/>
      <c r="O27" s="218"/>
      <c r="P27" s="218"/>
      <c r="Q27" s="218"/>
      <c r="R27" s="218"/>
      <c r="S27" s="218"/>
      <c r="T27" s="219"/>
    </row>
    <row r="28" spans="2:20" x14ac:dyDescent="0.25">
      <c r="B28" s="17" t="s">
        <v>146</v>
      </c>
      <c r="F28" s="50"/>
      <c r="G28" s="20">
        <v>19000</v>
      </c>
      <c r="H28" s="20">
        <v>24000</v>
      </c>
      <c r="I28" s="392">
        <v>22000</v>
      </c>
      <c r="J28" s="393"/>
      <c r="L28" s="217"/>
      <c r="M28" s="218"/>
      <c r="N28" s="218"/>
      <c r="O28" s="218"/>
      <c r="P28" s="218"/>
      <c r="Q28" s="218"/>
      <c r="R28" s="218"/>
      <c r="S28" s="218"/>
      <c r="T28" s="219"/>
    </row>
    <row r="29" spans="2:20" x14ac:dyDescent="0.25">
      <c r="B29" s="17" t="s">
        <v>147</v>
      </c>
      <c r="F29" s="50"/>
      <c r="G29" s="20">
        <v>2560</v>
      </c>
      <c r="H29" s="20">
        <v>1800</v>
      </c>
      <c r="I29" s="392">
        <v>3000</v>
      </c>
      <c r="J29" s="393"/>
      <c r="L29" s="217"/>
      <c r="M29" s="218"/>
      <c r="N29" s="218"/>
      <c r="O29" s="218"/>
      <c r="P29" s="218"/>
      <c r="Q29" s="218"/>
      <c r="R29" s="218"/>
      <c r="S29" s="218"/>
      <c r="T29" s="219"/>
    </row>
    <row r="30" spans="2:20" x14ac:dyDescent="0.25">
      <c r="B30" s="17" t="s">
        <v>148</v>
      </c>
      <c r="F30" s="50"/>
      <c r="G30" s="20">
        <v>33800</v>
      </c>
      <c r="H30" s="20">
        <v>32100</v>
      </c>
      <c r="I30" s="400">
        <v>30000</v>
      </c>
      <c r="J30" s="393"/>
      <c r="L30" s="217"/>
      <c r="M30" s="218"/>
      <c r="N30" s="218"/>
      <c r="O30" s="218"/>
      <c r="P30" s="218"/>
      <c r="Q30" s="218"/>
      <c r="R30" s="218"/>
      <c r="S30" s="218"/>
      <c r="T30" s="219"/>
    </row>
    <row r="31" spans="2:20" x14ac:dyDescent="0.25">
      <c r="B31" s="55" t="s">
        <v>149</v>
      </c>
      <c r="C31" s="54"/>
      <c r="D31" s="54"/>
      <c r="E31" s="53"/>
      <c r="F31" s="80">
        <v>334840.48</v>
      </c>
      <c r="G31" s="80">
        <v>352402.44</v>
      </c>
      <c r="H31" s="81">
        <v>341760.2</v>
      </c>
      <c r="I31" s="401">
        <v>343406.59</v>
      </c>
      <c r="J31" s="402"/>
      <c r="L31" s="217"/>
      <c r="M31" s="218"/>
      <c r="N31" s="218"/>
      <c r="O31" s="218"/>
      <c r="P31" s="218"/>
      <c r="Q31" s="218"/>
      <c r="R31" s="218"/>
      <c r="S31" s="218"/>
      <c r="T31" s="219"/>
    </row>
    <row r="32" spans="2:20" x14ac:dyDescent="0.25">
      <c r="B32" s="17"/>
      <c r="J32" s="18"/>
      <c r="L32" s="217"/>
      <c r="M32" s="218"/>
      <c r="N32" s="218"/>
      <c r="O32" s="218"/>
      <c r="P32" s="218"/>
      <c r="Q32" s="218"/>
      <c r="R32" s="218"/>
      <c r="S32" s="218"/>
      <c r="T32" s="219"/>
    </row>
    <row r="33" spans="2:20" x14ac:dyDescent="0.25">
      <c r="B33" s="40" t="s">
        <v>150</v>
      </c>
      <c r="J33" s="18"/>
      <c r="L33" s="217"/>
      <c r="M33" s="218"/>
      <c r="N33" s="218"/>
      <c r="O33" s="218"/>
      <c r="P33" s="218"/>
      <c r="Q33" s="218"/>
      <c r="R33" s="218"/>
      <c r="S33" s="218"/>
      <c r="T33" s="219"/>
    </row>
    <row r="34" spans="2:20" x14ac:dyDescent="0.25">
      <c r="B34" s="40" t="s">
        <v>151</v>
      </c>
      <c r="J34" s="18"/>
      <c r="L34" s="217"/>
      <c r="M34" s="218"/>
      <c r="N34" s="218"/>
      <c r="O34" s="218"/>
      <c r="P34" s="218"/>
      <c r="Q34" s="218"/>
      <c r="R34" s="218"/>
      <c r="S34" s="218"/>
      <c r="T34" s="219"/>
    </row>
    <row r="35" spans="2:20" x14ac:dyDescent="0.25">
      <c r="B35" s="40" t="s">
        <v>152</v>
      </c>
      <c r="F35" s="20">
        <v>50000</v>
      </c>
      <c r="G35" s="12" t="s">
        <v>153</v>
      </c>
      <c r="I35" s="72"/>
      <c r="J35" s="18"/>
      <c r="L35" s="217"/>
      <c r="M35" s="218"/>
      <c r="N35" s="218"/>
      <c r="O35" s="218"/>
      <c r="P35" s="218"/>
      <c r="Q35" s="218"/>
      <c r="R35" s="218"/>
      <c r="S35" s="218"/>
      <c r="T35" s="219"/>
    </row>
    <row r="36" spans="2:20" x14ac:dyDescent="0.25">
      <c r="B36" s="40" t="s">
        <v>154</v>
      </c>
      <c r="F36" s="20"/>
      <c r="I36" s="72"/>
      <c r="J36" s="18"/>
      <c r="L36" s="217"/>
      <c r="M36" s="218"/>
      <c r="N36" s="218"/>
      <c r="O36" s="218"/>
      <c r="P36" s="218"/>
      <c r="Q36" s="218"/>
      <c r="R36" s="218"/>
      <c r="S36" s="218"/>
      <c r="T36" s="219"/>
    </row>
    <row r="37" spans="2:20" x14ac:dyDescent="0.25">
      <c r="B37" s="9"/>
      <c r="J37" s="18"/>
      <c r="L37" s="217"/>
      <c r="M37" s="218"/>
      <c r="N37" s="218"/>
      <c r="O37" s="218"/>
      <c r="P37" s="218"/>
      <c r="Q37" s="218"/>
      <c r="R37" s="218"/>
      <c r="S37" s="218"/>
      <c r="T37" s="219"/>
    </row>
    <row r="38" spans="2:20" x14ac:dyDescent="0.25">
      <c r="B38" s="10" t="s">
        <v>155</v>
      </c>
      <c r="J38" s="18"/>
      <c r="L38" s="217"/>
      <c r="M38" s="218"/>
      <c r="N38" s="218"/>
      <c r="O38" s="218"/>
      <c r="P38" s="218"/>
      <c r="Q38" s="218"/>
      <c r="R38" s="218"/>
      <c r="S38" s="218"/>
      <c r="T38" s="219"/>
    </row>
    <row r="39" spans="2:20" x14ac:dyDescent="0.25">
      <c r="B39" s="17" t="s">
        <v>156</v>
      </c>
      <c r="H39" s="20">
        <v>400000</v>
      </c>
      <c r="I39" s="57" t="s">
        <v>157</v>
      </c>
      <c r="J39" s="82"/>
      <c r="L39" s="217"/>
      <c r="M39" s="218"/>
      <c r="N39" s="218"/>
      <c r="O39" s="218"/>
      <c r="P39" s="218"/>
      <c r="Q39" s="218"/>
      <c r="R39" s="218"/>
      <c r="S39" s="218"/>
      <c r="T39" s="219"/>
    </row>
    <row r="40" spans="2:20" x14ac:dyDescent="0.25">
      <c r="B40" s="17" t="s">
        <v>158</v>
      </c>
      <c r="H40" s="64">
        <v>2.5000000000000001E-2</v>
      </c>
      <c r="I40" s="12" t="s">
        <v>159</v>
      </c>
      <c r="J40" s="18"/>
      <c r="L40" s="217"/>
      <c r="M40" s="218"/>
      <c r="N40" s="218"/>
      <c r="O40" s="218"/>
      <c r="P40" s="218"/>
      <c r="Q40" s="218"/>
      <c r="R40" s="218"/>
      <c r="S40" s="218"/>
      <c r="T40" s="219"/>
    </row>
    <row r="41" spans="2:20" x14ac:dyDescent="0.25">
      <c r="B41" s="17" t="s">
        <v>160</v>
      </c>
      <c r="H41" s="20">
        <v>50000</v>
      </c>
      <c r="I41" s="12" t="s">
        <v>1</v>
      </c>
      <c r="J41" s="18" t="s">
        <v>161</v>
      </c>
      <c r="L41" s="217"/>
      <c r="M41" s="218"/>
      <c r="N41" s="218"/>
      <c r="O41" s="218"/>
      <c r="P41" s="218"/>
      <c r="Q41" s="218"/>
      <c r="R41" s="218"/>
      <c r="S41" s="218"/>
      <c r="T41" s="219"/>
    </row>
    <row r="42" spans="2:20" x14ac:dyDescent="0.25">
      <c r="B42" s="17" t="s">
        <v>162</v>
      </c>
      <c r="H42" s="20">
        <v>100000</v>
      </c>
      <c r="I42" s="12" t="s">
        <v>1</v>
      </c>
      <c r="J42" s="18" t="s">
        <v>163</v>
      </c>
      <c r="L42" s="217"/>
      <c r="M42" s="218"/>
      <c r="N42" s="218"/>
      <c r="O42" s="218"/>
      <c r="P42" s="218"/>
      <c r="Q42" s="218"/>
      <c r="R42" s="218"/>
      <c r="S42" s="218"/>
      <c r="T42" s="219"/>
    </row>
    <row r="43" spans="2:20" x14ac:dyDescent="0.25">
      <c r="B43" s="17" t="s">
        <v>164</v>
      </c>
      <c r="H43" s="72">
        <v>0.03</v>
      </c>
      <c r="I43" s="12" t="s">
        <v>159</v>
      </c>
      <c r="J43" s="18"/>
      <c r="L43" s="217"/>
      <c r="M43" s="218"/>
      <c r="N43" s="218"/>
      <c r="O43" s="218"/>
      <c r="P43" s="218"/>
      <c r="Q43" s="218"/>
      <c r="R43" s="218"/>
      <c r="S43" s="218"/>
      <c r="T43" s="219"/>
    </row>
    <row r="44" spans="2:20" x14ac:dyDescent="0.25">
      <c r="B44" s="17"/>
      <c r="I44" s="72"/>
      <c r="J44" s="18"/>
      <c r="L44" s="217"/>
      <c r="M44" s="218"/>
      <c r="N44" s="218"/>
      <c r="O44" s="218"/>
      <c r="P44" s="218"/>
      <c r="Q44" s="218"/>
      <c r="R44" s="218"/>
      <c r="S44" s="218"/>
      <c r="T44" s="219"/>
    </row>
    <row r="45" spans="2:20" x14ac:dyDescent="0.25">
      <c r="B45" s="31" t="s">
        <v>116</v>
      </c>
      <c r="J45" s="18"/>
      <c r="L45" s="217"/>
      <c r="M45" s="218"/>
      <c r="N45" s="218"/>
      <c r="O45" s="218"/>
      <c r="P45" s="218"/>
      <c r="Q45" s="218"/>
      <c r="R45" s="218"/>
      <c r="S45" s="218"/>
      <c r="T45" s="219"/>
    </row>
    <row r="46" spans="2:20" x14ac:dyDescent="0.25">
      <c r="B46" s="83" t="s">
        <v>165</v>
      </c>
      <c r="C46" s="27" t="s">
        <v>166</v>
      </c>
      <c r="J46" s="18"/>
      <c r="L46" s="217"/>
      <c r="M46" s="218"/>
      <c r="N46" s="218"/>
      <c r="O46" s="218"/>
      <c r="P46" s="218"/>
      <c r="Q46" s="218"/>
      <c r="R46" s="218"/>
      <c r="S46" s="218"/>
      <c r="T46" s="219"/>
    </row>
    <row r="47" spans="2:20" x14ac:dyDescent="0.25">
      <c r="B47" s="83" t="s">
        <v>165</v>
      </c>
      <c r="C47" s="27" t="s">
        <v>167</v>
      </c>
      <c r="J47" s="18"/>
      <c r="L47" s="217"/>
      <c r="M47" s="218"/>
      <c r="N47" s="218"/>
      <c r="O47" s="218"/>
      <c r="P47" s="218"/>
      <c r="Q47" s="218"/>
      <c r="R47" s="218"/>
      <c r="S47" s="218"/>
      <c r="T47" s="219"/>
    </row>
    <row r="48" spans="2:20" x14ac:dyDescent="0.25">
      <c r="B48" s="84"/>
      <c r="C48" s="27" t="s">
        <v>168</v>
      </c>
      <c r="J48" s="18"/>
      <c r="L48" s="217"/>
      <c r="M48" s="218"/>
      <c r="N48" s="218"/>
      <c r="O48" s="218"/>
      <c r="P48" s="218"/>
      <c r="Q48" s="218"/>
      <c r="R48" s="218"/>
      <c r="S48" s="218"/>
      <c r="T48" s="219"/>
    </row>
    <row r="49" spans="2:20" x14ac:dyDescent="0.25">
      <c r="B49" s="84" t="str">
        <f>+B47</f>
        <v>*)</v>
      </c>
      <c r="C49" s="27" t="s">
        <v>169</v>
      </c>
      <c r="J49" s="18"/>
      <c r="L49" s="217"/>
      <c r="M49" s="218"/>
      <c r="N49" s="218"/>
      <c r="O49" s="218"/>
      <c r="P49" s="218"/>
      <c r="Q49" s="218"/>
      <c r="R49" s="218"/>
      <c r="S49" s="218"/>
      <c r="T49" s="219"/>
    </row>
    <row r="50" spans="2:20" x14ac:dyDescent="0.25">
      <c r="B50" s="84" t="str">
        <f>+B47</f>
        <v>*)</v>
      </c>
      <c r="C50" s="27" t="s">
        <v>170</v>
      </c>
      <c r="J50" s="18"/>
      <c r="L50" s="217"/>
      <c r="M50" s="218"/>
      <c r="N50" s="218"/>
      <c r="O50" s="218"/>
      <c r="P50" s="218"/>
      <c r="Q50" s="218"/>
      <c r="R50" s="218"/>
      <c r="S50" s="218"/>
      <c r="T50" s="219"/>
    </row>
    <row r="51" spans="2:20" x14ac:dyDescent="0.25">
      <c r="B51" s="84"/>
      <c r="C51" s="27" t="s">
        <v>171</v>
      </c>
      <c r="J51" s="18"/>
      <c r="L51" s="217"/>
      <c r="M51" s="218"/>
      <c r="N51" s="218"/>
      <c r="O51" s="218"/>
      <c r="P51" s="218"/>
      <c r="Q51" s="218"/>
      <c r="R51" s="218"/>
      <c r="S51" s="218"/>
      <c r="T51" s="219"/>
    </row>
    <row r="52" spans="2:20" x14ac:dyDescent="0.25">
      <c r="B52" s="83" t="s">
        <v>165</v>
      </c>
      <c r="C52" s="27" t="s">
        <v>172</v>
      </c>
      <c r="J52" s="18"/>
      <c r="L52" s="217"/>
      <c r="M52" s="218"/>
      <c r="N52" s="218"/>
      <c r="O52" s="218"/>
      <c r="P52" s="218"/>
      <c r="Q52" s="218"/>
      <c r="R52" s="218"/>
      <c r="S52" s="218"/>
      <c r="T52" s="219"/>
    </row>
    <row r="53" spans="2:20" x14ac:dyDescent="0.25">
      <c r="B53" s="17"/>
      <c r="C53" s="27"/>
      <c r="J53" s="18"/>
      <c r="L53" s="217"/>
      <c r="M53" s="218"/>
      <c r="N53" s="218"/>
      <c r="O53" s="218"/>
      <c r="P53" s="218"/>
      <c r="Q53" s="218"/>
      <c r="R53" s="218"/>
      <c r="S53" s="218"/>
      <c r="T53" s="219"/>
    </row>
    <row r="54" spans="2:20" x14ac:dyDescent="0.25">
      <c r="B54" s="9" t="s">
        <v>14</v>
      </c>
      <c r="J54" s="18"/>
      <c r="L54" s="217"/>
      <c r="M54" s="218"/>
      <c r="N54" s="218"/>
      <c r="O54" s="218"/>
      <c r="P54" s="218"/>
      <c r="Q54" s="218"/>
      <c r="R54" s="218"/>
      <c r="S54" s="218"/>
      <c r="T54" s="219"/>
    </row>
    <row r="55" spans="2:20" x14ac:dyDescent="0.25">
      <c r="B55" s="17"/>
      <c r="D55" s="27"/>
      <c r="J55" s="18"/>
      <c r="L55" s="217"/>
      <c r="M55" s="218"/>
      <c r="N55" s="218"/>
      <c r="O55" s="218"/>
      <c r="P55" s="218"/>
      <c r="Q55" s="218"/>
      <c r="R55" s="218"/>
      <c r="S55" s="218"/>
      <c r="T55" s="219"/>
    </row>
    <row r="56" spans="2:20" x14ac:dyDescent="0.25">
      <c r="B56" s="17" t="s">
        <v>338</v>
      </c>
      <c r="J56" s="3"/>
      <c r="L56" s="217"/>
      <c r="M56" s="218"/>
      <c r="N56" s="218"/>
      <c r="O56" s="218"/>
      <c r="P56" s="218"/>
      <c r="Q56" s="218"/>
      <c r="R56" s="218"/>
      <c r="S56" s="218"/>
      <c r="T56" s="219"/>
    </row>
    <row r="57" spans="2:20" ht="15.75" thickBot="1" x14ac:dyDescent="0.3">
      <c r="B57" s="11" t="s">
        <v>339</v>
      </c>
      <c r="C57" s="32"/>
      <c r="D57" s="32"/>
      <c r="E57" s="32"/>
      <c r="F57" s="32"/>
      <c r="G57" s="32"/>
      <c r="H57" s="32"/>
      <c r="I57" s="32"/>
      <c r="J57" s="195"/>
      <c r="L57" s="220"/>
      <c r="M57" s="221"/>
      <c r="N57" s="221"/>
      <c r="O57" s="221"/>
      <c r="P57" s="221"/>
      <c r="Q57" s="221"/>
      <c r="R57" s="221"/>
      <c r="S57" s="221"/>
      <c r="T57" s="222"/>
    </row>
    <row r="58" spans="2:20" x14ac:dyDescent="0.25">
      <c r="T58" s="4"/>
    </row>
    <row r="59" spans="2:20" ht="15.75" thickBot="1" x14ac:dyDescent="0.3"/>
    <row r="60" spans="2:20" x14ac:dyDescent="0.25">
      <c r="B60" s="71" t="s">
        <v>174</v>
      </c>
      <c r="C60" s="14"/>
      <c r="D60" s="14"/>
      <c r="E60" s="14"/>
      <c r="F60" s="16"/>
    </row>
    <row r="61" spans="2:20" x14ac:dyDescent="0.25">
      <c r="B61" s="17"/>
      <c r="F61" s="18"/>
    </row>
    <row r="62" spans="2:20" x14ac:dyDescent="0.25">
      <c r="B62" s="17"/>
      <c r="F62" s="18"/>
    </row>
    <row r="63" spans="2:20" x14ac:dyDescent="0.25">
      <c r="B63" s="17"/>
      <c r="F63" s="18"/>
    </row>
    <row r="64" spans="2:20" x14ac:dyDescent="0.25">
      <c r="B64" s="17"/>
      <c r="F64" s="18"/>
    </row>
    <row r="65" spans="2:11" ht="15.75" thickBot="1" x14ac:dyDescent="0.3">
      <c r="B65" s="29"/>
      <c r="C65" s="32"/>
      <c r="D65" s="32"/>
      <c r="E65" s="32"/>
      <c r="F65" s="52"/>
      <c r="H65" s="20"/>
    </row>
    <row r="66" spans="2:11" x14ac:dyDescent="0.25">
      <c r="H66" s="20"/>
    </row>
    <row r="73" spans="2:11" x14ac:dyDescent="0.25">
      <c r="I73" s="64"/>
    </row>
    <row r="75" spans="2:11" x14ac:dyDescent="0.25">
      <c r="K75" s="57"/>
    </row>
  </sheetData>
  <sheetProtection algorithmName="SHA-512" hashValue="86DLYbL2RnBBXoqV8ZboFGX0O/oVqSkCrw13iOw8jDGZV+K3tAgDT8qoZymgYRZu0t67YHiFRDKO0Dlmo8l8kA==" saltValue="zizRRws4ClvP2QiQFS5ZsQ==" spinCount="100000" sheet="1" objects="1" scenarios="1" formatCells="0" formatColumns="0" formatRows="0" insertColumns="0" insertRows="0"/>
  <mergeCells count="15">
    <mergeCell ref="I29:J29"/>
    <mergeCell ref="I30:J30"/>
    <mergeCell ref="I31:J31"/>
    <mergeCell ref="I22:J22"/>
    <mergeCell ref="I23:J23"/>
    <mergeCell ref="I25:J25"/>
    <mergeCell ref="I26:J26"/>
    <mergeCell ref="I27:J27"/>
    <mergeCell ref="I28:J28"/>
    <mergeCell ref="I21:J21"/>
    <mergeCell ref="I16:J16"/>
    <mergeCell ref="I17:J17"/>
    <mergeCell ref="I18:J18"/>
    <mergeCell ref="I19:J19"/>
    <mergeCell ref="I20:J20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Bsp 10 JA Angabe</vt:lpstr>
      <vt:lpstr>Bsp 10 JA Anlagenspiegel</vt:lpstr>
      <vt:lpstr>Bsp 11 Kore Angabe</vt:lpstr>
      <vt:lpstr>Bsp 12 Planungsrechnung Angabe</vt:lpstr>
      <vt:lpstr>Bsp 13 Inv_Fin Angabe</vt:lpstr>
      <vt:lpstr>Bsp 14 U.ensbewertg Angabe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2026-01-30T12:58:11Z</dcterms:created>
  <dcterms:modified xsi:type="dcterms:W3CDTF">2026-02-16T07:31:56Z</dcterms:modified>
</cp:coreProperties>
</file>